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G:\PROJEKTI\DRSI\Žepovci - Črnci\Razpis izvajalec\RAZPIS 16.08.2021\"/>
    </mc:Choice>
  </mc:AlternateContent>
  <xr:revisionPtr revIDLastSave="0" documentId="13_ncr:1_{C0DDE0B9-623E-47BE-805C-BCE766254CAB}" xr6:coauthVersionLast="47" xr6:coauthVersionMax="47" xr10:uidLastSave="{00000000-0000-0000-0000-000000000000}"/>
  <bookViews>
    <workbookView xWindow="1500" yWindow="1020" windowWidth="20304" windowHeight="11124" tabRatio="874" xr2:uid="{00000000-000D-0000-FFFF-FFFF00000000}"/>
  </bookViews>
  <sheets>
    <sheet name="Rekapitulacija" sheetId="8" r:id="rId1"/>
    <sheet name="Monitoring_Splošno" sheetId="33" r:id="rId2"/>
    <sheet name="Regionalna cesta" sheetId="7" r:id="rId3"/>
    <sheet name="Kolesarske površine" sheetId="9" r:id="rId4"/>
    <sheet name="Avtobusna postajališča" sheetId="10" r:id="rId5"/>
    <sheet name="Javna razsvetljava_DRSI" sheetId="14" r:id="rId6"/>
    <sheet name="Javna razsvetljava_APACE" sheetId="11" r:id="rId7"/>
    <sheet name="Ured_gradb_varstvo" sheetId="12" r:id="rId8"/>
    <sheet name="Vodenje in zav_prometa" sheetId="13" r:id="rId9"/>
    <sheet name="1 Gubčeva-Lackova" sheetId="15" r:id="rId10"/>
    <sheet name="SPP" sheetId="16" r:id="rId11"/>
    <sheet name="0_2_KOP_LIN_C_Pododsek 3" sheetId="17" r:id="rId12"/>
    <sheet name="0_2_KOP_LIN_C_Pododsek 5" sheetId="18" r:id="rId13"/>
    <sheet name="0_2_KOP_LIN_C_Pododsek 6" sheetId="19" r:id="rId14"/>
    <sheet name="0_2_KOP_LIN_P_Pododsek 1" sheetId="20" r:id="rId15"/>
    <sheet name="0_2_KOP_LIN_P_Pododsek 3" sheetId="21" r:id="rId16"/>
    <sheet name="0_2_KOP_LIN_P_Pododsek 5" sheetId="22" r:id="rId17"/>
    <sheet name="0_2_KOP_LIN_P_Pododsek 6" sheetId="23" r:id="rId18"/>
    <sheet name="0_2_KOP_BNG_rekapitulacija" sheetId="24" r:id="rId19"/>
    <sheet name="0_2_KOP_BNG_C" sheetId="25" r:id="rId20"/>
    <sheet name="3_1_CRA_BNG" sheetId="28" r:id="rId21"/>
    <sheet name="2_1_BRV" sheetId="26" r:id="rId22"/>
    <sheet name="3_1_CRA_LIN" sheetId="27" r:id="rId23"/>
    <sheet name="JR prehod GR" sheetId="30" r:id="rId24"/>
    <sheet name="Semaforizacija" sheetId="31" r:id="rId25"/>
  </sheets>
  <externalReferences>
    <externalReference r:id="rId26"/>
  </externalReferences>
  <definedNames>
    <definedName name="_Toc103136968" localSheetId="9">'1 Gubčeva-Lackova'!$A$3</definedName>
    <definedName name="_Toc103136969" localSheetId="9">'1 Gubčeva-Lackova'!$A$4</definedName>
    <definedName name="_Toc92683848" localSheetId="9">'1 Gubčeva-Lackova'!#REF!</definedName>
    <definedName name="BPCENE">'0_2_KOP_BNG_C'!$A$1:$F$231</definedName>
    <definedName name="Excel_BuiltIn_Print_Area_1">"$#REF!.$A$1:$M$32"</definedName>
    <definedName name="Excel_BuiltIn_Print_Area_1_1">"$#REF!.$A$1:$L$32"</definedName>
    <definedName name="Excel_BuiltIn_Print_Area_2">"$#REF!.$A$1:$J$38"</definedName>
    <definedName name="Excel_BuiltIn_Print_Area_3">"$#REF!.$A$1:$J$38"</definedName>
    <definedName name="_xlnm.Print_Area" localSheetId="18">'0_2_KOP_BNG_rekapitulacija'!$A$1:$E$33</definedName>
    <definedName name="_xlnm.Print_Area" localSheetId="11">'0_2_KOP_LIN_C_Pododsek 3'!$B$2:$H$109</definedName>
    <definedName name="_xlnm.Print_Area" localSheetId="12">'0_2_KOP_LIN_C_Pododsek 5'!$B$2:$H$133</definedName>
    <definedName name="_xlnm.Print_Area" localSheetId="13">'0_2_KOP_LIN_C_Pododsek 6'!$B$2:$H$72</definedName>
    <definedName name="_xlnm.Print_Area" localSheetId="14">'0_2_KOP_LIN_P_Pododsek 1'!$B$2:$H$62</definedName>
    <definedName name="_xlnm.Print_Area" localSheetId="15">'0_2_KOP_LIN_P_Pododsek 3'!$B$2:$H$63</definedName>
    <definedName name="_xlnm.Print_Area" localSheetId="16">'0_2_KOP_LIN_P_Pododsek 5'!$B$2:$H$38</definedName>
    <definedName name="_xlnm.Print_Area" localSheetId="17">'0_2_KOP_LIN_P_Pododsek 6'!$B$2:$H$26</definedName>
    <definedName name="_xlnm.Print_Area" localSheetId="9">'1 Gubčeva-Lackova'!$A$1:$G$80</definedName>
    <definedName name="_xlnm.Print_Area" localSheetId="21">'2_1_BRV'!$B$2:$H$105</definedName>
    <definedName name="_xlnm.Print_Area" localSheetId="22">'3_1_CRA_LIN'!$B$2:$H$64</definedName>
    <definedName name="_xlnm.Print_Area" localSheetId="5">'Javna razsvetljava_DRSI'!$A$1:$G$171</definedName>
    <definedName name="_xlnm.Print_Area" localSheetId="1">Monitoring_Splošno!$A$1:$G$57</definedName>
    <definedName name="_xlnm.Print_Area" localSheetId="2">'Regionalna cesta'!$A$1:$AA$348</definedName>
    <definedName name="rocno" localSheetId="1">#REF!</definedName>
    <definedName name="rocno">#REF!</definedName>
    <definedName name="Sheet2_A3">#REF!</definedName>
    <definedName name="SK_OPREMA">[1]Popisi!$F$233</definedName>
    <definedName name="strojno" localSheetId="1">#REF!</definedName>
    <definedName name="strojno">#REF!</definedName>
    <definedName name="_xlnm.Print_Titles" localSheetId="11">'0_2_KOP_LIN_C_Pododsek 3'!$7:$8</definedName>
    <definedName name="_xlnm.Print_Titles" localSheetId="12">'0_2_KOP_LIN_C_Pododsek 5'!$7:$8</definedName>
    <definedName name="_xlnm.Print_Titles" localSheetId="13">'0_2_KOP_LIN_C_Pododsek 6'!$7:$8</definedName>
    <definedName name="_xlnm.Print_Titles" localSheetId="14">'0_2_KOP_LIN_P_Pododsek 1'!$7:$8</definedName>
    <definedName name="_xlnm.Print_Titles" localSheetId="15">'0_2_KOP_LIN_P_Pododsek 3'!$7:$8</definedName>
    <definedName name="_xlnm.Print_Titles" localSheetId="16">'0_2_KOP_LIN_P_Pododsek 5'!$7:$8</definedName>
    <definedName name="_xlnm.Print_Titles" localSheetId="17">'0_2_KOP_LIN_P_Pododsek 6'!$7:$8</definedName>
    <definedName name="_xlnm.Print_Titles" localSheetId="21">'2_1_BRV'!$7:$8</definedName>
    <definedName name="_xlnm.Print_Titles" localSheetId="20">'3_1_CRA_BNG'!$1:$2</definedName>
    <definedName name="_xlnm.Print_Titles" localSheetId="22">'3_1_CRA_LIN'!$7:$8</definedName>
    <definedName name="_xlnm.Print_Titles" localSheetId="2">'Regionalna cesta'!#REF!</definedName>
    <definedName name="_xlnm.Print_Titles" localSheetId="7">Ured_gradb_varstvo!#REF!</definedName>
    <definedName name="_xlnm.Print_Titles" localSheetId="8">'Vodenje in zav_prometa'!#REF!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11" i="9" l="1"/>
  <c r="Y220" i="9"/>
  <c r="P311" i="9"/>
  <c r="P220" i="9"/>
  <c r="Y344" i="7"/>
  <c r="Y342" i="7"/>
  <c r="Y340" i="7"/>
  <c r="Y338" i="7"/>
  <c r="Y346" i="7" s="1"/>
  <c r="Y336" i="7"/>
  <c r="Y329" i="7"/>
  <c r="Y327" i="7"/>
  <c r="Y325" i="7"/>
  <c r="Y321" i="7"/>
  <c r="Y317" i="7"/>
  <c r="Y313" i="7"/>
  <c r="Y309" i="7"/>
  <c r="Y307" i="7"/>
  <c r="Y305" i="7"/>
  <c r="Y303" i="7"/>
  <c r="Y301" i="7"/>
  <c r="Y299" i="7"/>
  <c r="Y297" i="7"/>
  <c r="Y295" i="7"/>
  <c r="Y293" i="7"/>
  <c r="Y291" i="7"/>
  <c r="Y289" i="7"/>
  <c r="Y287" i="7"/>
  <c r="Y276" i="7"/>
  <c r="Y158" i="7"/>
  <c r="Y156" i="7"/>
  <c r="Y154" i="7"/>
  <c r="Y152" i="7"/>
  <c r="Y150" i="7"/>
  <c r="Y148" i="7"/>
  <c r="Y146" i="7"/>
  <c r="Y144" i="7"/>
  <c r="Y142" i="7"/>
  <c r="Y140" i="7"/>
  <c r="Y138" i="7"/>
  <c r="Y136" i="7"/>
  <c r="Y127" i="7"/>
  <c r="Y125" i="7"/>
  <c r="Y123" i="7"/>
  <c r="Y121" i="7"/>
  <c r="Y119" i="7"/>
  <c r="Y117" i="7"/>
  <c r="Y115" i="7"/>
  <c r="Y113" i="7"/>
  <c r="Y111" i="7"/>
  <c r="Y109" i="7"/>
  <c r="Y107" i="7"/>
  <c r="Y105" i="7"/>
  <c r="Y103" i="7"/>
  <c r="Y93" i="7"/>
  <c r="Y91" i="7"/>
  <c r="Y89" i="7"/>
  <c r="Y87" i="7"/>
  <c r="Y85" i="7"/>
  <c r="Y83" i="7"/>
  <c r="Y81" i="7"/>
  <c r="Y79" i="7"/>
  <c r="Y77" i="7"/>
  <c r="Y75" i="7"/>
  <c r="Y73" i="7"/>
  <c r="Y71" i="7"/>
  <c r="Y69" i="7"/>
  <c r="Y67" i="7"/>
  <c r="Y65" i="7"/>
  <c r="Y63" i="7"/>
  <c r="Y61" i="7"/>
  <c r="Y59" i="7"/>
  <c r="Y57" i="7"/>
  <c r="P344" i="7"/>
  <c r="P342" i="7"/>
  <c r="P340" i="7"/>
  <c r="P338" i="7"/>
  <c r="P336" i="7"/>
  <c r="P57" i="7"/>
  <c r="P329" i="7"/>
  <c r="P327" i="7"/>
  <c r="P325" i="7"/>
  <c r="P321" i="7"/>
  <c r="P317" i="7"/>
  <c r="P313" i="7"/>
  <c r="P309" i="7"/>
  <c r="P307" i="7"/>
  <c r="P305" i="7"/>
  <c r="P303" i="7"/>
  <c r="P301" i="7"/>
  <c r="P299" i="7"/>
  <c r="P297" i="7"/>
  <c r="P295" i="7"/>
  <c r="P293" i="7"/>
  <c r="P291" i="7"/>
  <c r="P289" i="7"/>
  <c r="P287" i="7"/>
  <c r="P276" i="7"/>
  <c r="P158" i="7"/>
  <c r="P156" i="7"/>
  <c r="P154" i="7"/>
  <c r="P152" i="7"/>
  <c r="P150" i="7"/>
  <c r="P148" i="7"/>
  <c r="P146" i="7"/>
  <c r="P144" i="7"/>
  <c r="P142" i="7"/>
  <c r="P140" i="7"/>
  <c r="P138" i="7"/>
  <c r="P136" i="7"/>
  <c r="P127" i="7"/>
  <c r="P125" i="7"/>
  <c r="P123" i="7"/>
  <c r="P121" i="7"/>
  <c r="P119" i="7"/>
  <c r="P117" i="7"/>
  <c r="P115" i="7"/>
  <c r="P113" i="7"/>
  <c r="P111" i="7"/>
  <c r="P109" i="7"/>
  <c r="P107" i="7"/>
  <c r="P105" i="7"/>
  <c r="P103" i="7"/>
  <c r="P93" i="7"/>
  <c r="P91" i="7"/>
  <c r="P89" i="7"/>
  <c r="P87" i="7"/>
  <c r="P85" i="7"/>
  <c r="P83" i="7"/>
  <c r="P81" i="7"/>
  <c r="P79" i="7"/>
  <c r="P77" i="7"/>
  <c r="P75" i="7"/>
  <c r="P73" i="7"/>
  <c r="P71" i="7"/>
  <c r="P69" i="7"/>
  <c r="P67" i="7"/>
  <c r="P65" i="7"/>
  <c r="P63" i="7"/>
  <c r="P61" i="7"/>
  <c r="P59" i="7"/>
  <c r="P97" i="7" l="1"/>
  <c r="P130" i="7"/>
  <c r="P160" i="7"/>
  <c r="P331" i="7"/>
  <c r="Y97" i="7"/>
  <c r="Y130" i="7"/>
  <c r="Y160" i="7"/>
  <c r="Y331" i="7"/>
  <c r="G13" i="11"/>
  <c r="G13" i="14"/>
  <c r="H50" i="30"/>
  <c r="H51" i="30"/>
  <c r="H52" i="30"/>
  <c r="H53" i="30"/>
  <c r="H54" i="30"/>
  <c r="H55" i="30"/>
  <c r="H56" i="30"/>
  <c r="H57" i="30"/>
  <c r="H49" i="30"/>
  <c r="H34" i="30"/>
  <c r="H35" i="30"/>
  <c r="H36" i="30"/>
  <c r="H37" i="30"/>
  <c r="H38" i="30"/>
  <c r="H39" i="30"/>
  <c r="H40" i="30"/>
  <c r="H33" i="30"/>
  <c r="H21" i="30"/>
  <c r="H22" i="30"/>
  <c r="H23" i="30"/>
  <c r="H24" i="30"/>
  <c r="H25" i="30"/>
  <c r="H20" i="30"/>
  <c r="H6" i="30"/>
  <c r="H7" i="30"/>
  <c r="H8" i="30"/>
  <c r="H9" i="30"/>
  <c r="H10" i="30"/>
  <c r="H11" i="30"/>
  <c r="H12" i="30"/>
  <c r="H5" i="30"/>
  <c r="H70" i="31"/>
  <c r="H71" i="31"/>
  <c r="H72" i="31"/>
  <c r="H73" i="31"/>
  <c r="H74" i="31"/>
  <c r="H69" i="31"/>
  <c r="H40" i="31"/>
  <c r="H41" i="31"/>
  <c r="H42" i="31"/>
  <c r="H43" i="31"/>
  <c r="H44" i="31"/>
  <c r="H45" i="31"/>
  <c r="H46" i="31"/>
  <c r="H47" i="31"/>
  <c r="H48" i="31"/>
  <c r="H49" i="31"/>
  <c r="H50" i="31"/>
  <c r="H51" i="31"/>
  <c r="H52" i="31"/>
  <c r="H53" i="31"/>
  <c r="H54" i="31"/>
  <c r="H55" i="31"/>
  <c r="H56" i="31"/>
  <c r="H57" i="31"/>
  <c r="H58" i="31"/>
  <c r="H59" i="31"/>
  <c r="H60" i="31"/>
  <c r="H61" i="31"/>
  <c r="H39" i="31"/>
  <c r="H30" i="31"/>
  <c r="H23" i="31"/>
  <c r="H24" i="31"/>
  <c r="H25" i="31"/>
  <c r="H26" i="31"/>
  <c r="H27" i="31"/>
  <c r="H28" i="31"/>
  <c r="H29" i="31"/>
  <c r="H22" i="31"/>
  <c r="H8" i="31"/>
  <c r="H9" i="31"/>
  <c r="H10" i="31"/>
  <c r="H11" i="31"/>
  <c r="H12" i="31"/>
  <c r="H13" i="31"/>
  <c r="H14" i="31"/>
  <c r="H7" i="31"/>
  <c r="J156" i="28"/>
  <c r="J152" i="28"/>
  <c r="J148" i="28"/>
  <c r="J144" i="28"/>
  <c r="J140" i="28"/>
  <c r="J127" i="28"/>
  <c r="J122" i="28"/>
  <c r="J118" i="28"/>
  <c r="J114" i="28"/>
  <c r="J109" i="28"/>
  <c r="J100" i="28"/>
  <c r="J96" i="28"/>
  <c r="J87" i="28"/>
  <c r="J81" i="28"/>
  <c r="J77" i="28"/>
  <c r="J61" i="28"/>
  <c r="J57" i="28"/>
  <c r="J53" i="28"/>
  <c r="J49" i="28"/>
  <c r="J45" i="28"/>
  <c r="J34" i="28"/>
  <c r="J30" i="28"/>
  <c r="J26" i="28"/>
  <c r="J15" i="28"/>
  <c r="J11" i="28"/>
  <c r="J7" i="28"/>
  <c r="F209" i="25"/>
  <c r="F210" i="25"/>
  <c r="F211" i="25"/>
  <c r="F212" i="25"/>
  <c r="F213" i="25"/>
  <c r="F214" i="25"/>
  <c r="F215" i="25"/>
  <c r="F216" i="25"/>
  <c r="F217" i="25"/>
  <c r="F218" i="25"/>
  <c r="F219" i="25"/>
  <c r="F220" i="25"/>
  <c r="F221" i="25"/>
  <c r="F222" i="25"/>
  <c r="F223" i="25"/>
  <c r="F224" i="25"/>
  <c r="F225" i="25"/>
  <c r="F226" i="25"/>
  <c r="F227" i="25"/>
  <c r="F228" i="25"/>
  <c r="F208" i="25"/>
  <c r="F164" i="25"/>
  <c r="F165" i="25"/>
  <c r="F166" i="25"/>
  <c r="F167" i="25"/>
  <c r="F168" i="25"/>
  <c r="F169" i="25"/>
  <c r="F170" i="25"/>
  <c r="F171" i="25"/>
  <c r="F172" i="25"/>
  <c r="F173" i="25"/>
  <c r="F174" i="25"/>
  <c r="F175" i="25"/>
  <c r="F176" i="25"/>
  <c r="F177" i="25"/>
  <c r="F178" i="25"/>
  <c r="F179" i="25"/>
  <c r="F180" i="25"/>
  <c r="F181" i="25"/>
  <c r="F182" i="25"/>
  <c r="F183" i="25"/>
  <c r="F184" i="25"/>
  <c r="F185" i="25"/>
  <c r="F186" i="25"/>
  <c r="F187" i="25"/>
  <c r="F188" i="25"/>
  <c r="F189" i="25"/>
  <c r="F190" i="25"/>
  <c r="F191" i="25"/>
  <c r="F192" i="25"/>
  <c r="F193" i="25"/>
  <c r="F194" i="25"/>
  <c r="F195" i="25"/>
  <c r="F196" i="25"/>
  <c r="F197" i="25"/>
  <c r="F198" i="25"/>
  <c r="F199" i="25"/>
  <c r="F200" i="25"/>
  <c r="F163" i="25"/>
  <c r="F128" i="25"/>
  <c r="F129" i="25"/>
  <c r="F130" i="25"/>
  <c r="F131" i="25"/>
  <c r="F132" i="25"/>
  <c r="F133" i="25"/>
  <c r="F134" i="25"/>
  <c r="F135" i="25"/>
  <c r="F136" i="25"/>
  <c r="F137" i="25"/>
  <c r="F138" i="25"/>
  <c r="F139" i="25"/>
  <c r="F140" i="25"/>
  <c r="F141" i="25"/>
  <c r="F142" i="25"/>
  <c r="F143" i="25"/>
  <c r="F144" i="25"/>
  <c r="F145" i="25"/>
  <c r="F146" i="25"/>
  <c r="F147" i="25"/>
  <c r="F148" i="25"/>
  <c r="F149" i="25"/>
  <c r="F150" i="25"/>
  <c r="F151" i="25"/>
  <c r="F152" i="25"/>
  <c r="F153" i="25"/>
  <c r="F154" i="25"/>
  <c r="F155" i="25"/>
  <c r="F127" i="25"/>
  <c r="F91" i="25"/>
  <c r="F92" i="25"/>
  <c r="F93" i="25"/>
  <c r="F94" i="25"/>
  <c r="F95" i="25"/>
  <c r="F96" i="25"/>
  <c r="F97" i="25"/>
  <c r="F98" i="25"/>
  <c r="F99" i="25"/>
  <c r="F100" i="25"/>
  <c r="F101" i="25"/>
  <c r="F102" i="25"/>
  <c r="F103" i="25"/>
  <c r="F104" i="25"/>
  <c r="F105" i="25"/>
  <c r="F106" i="25"/>
  <c r="F107" i="25"/>
  <c r="F108" i="25"/>
  <c r="F109" i="25"/>
  <c r="F110" i="25"/>
  <c r="F111" i="25"/>
  <c r="F112" i="25"/>
  <c r="F113" i="25"/>
  <c r="F114" i="25"/>
  <c r="F115" i="25"/>
  <c r="F116" i="25"/>
  <c r="F117" i="25"/>
  <c r="F118" i="25"/>
  <c r="F119" i="25"/>
  <c r="F90" i="25"/>
  <c r="F49" i="25"/>
  <c r="F50" i="25"/>
  <c r="F51" i="25"/>
  <c r="F52" i="25"/>
  <c r="F53" i="25"/>
  <c r="F54" i="25"/>
  <c r="F55" i="25"/>
  <c r="F56" i="25"/>
  <c r="F57" i="25"/>
  <c r="F58" i="25"/>
  <c r="F59" i="25"/>
  <c r="F60" i="25"/>
  <c r="F61" i="25"/>
  <c r="F62" i="25"/>
  <c r="F63" i="25"/>
  <c r="F64" i="25"/>
  <c r="F65" i="25"/>
  <c r="F66" i="25"/>
  <c r="F67" i="25"/>
  <c r="F68" i="25"/>
  <c r="F69" i="25"/>
  <c r="F70" i="25"/>
  <c r="F71" i="25"/>
  <c r="F72" i="25"/>
  <c r="F73" i="25"/>
  <c r="F74" i="25"/>
  <c r="F75" i="25"/>
  <c r="F76" i="25"/>
  <c r="F77" i="25"/>
  <c r="F78" i="25"/>
  <c r="F79" i="25"/>
  <c r="F80" i="25"/>
  <c r="F81" i="25"/>
  <c r="F82" i="25"/>
  <c r="F48" i="25"/>
  <c r="F40" i="25"/>
  <c r="F3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8" i="25"/>
  <c r="H93" i="26"/>
  <c r="H12" i="17"/>
  <c r="G69" i="15"/>
  <c r="G63" i="15"/>
  <c r="G61" i="15"/>
  <c r="G59" i="15"/>
  <c r="G57" i="15"/>
  <c r="G55" i="15"/>
  <c r="G53" i="15"/>
  <c r="G51" i="15"/>
  <c r="G49" i="15"/>
  <c r="G43" i="15"/>
  <c r="G41" i="15"/>
  <c r="G39" i="15"/>
  <c r="G33" i="15"/>
  <c r="G31" i="15"/>
  <c r="G29" i="15"/>
  <c r="G27" i="15"/>
  <c r="G22" i="15"/>
  <c r="G20" i="15"/>
  <c r="G18" i="15"/>
  <c r="G16" i="15"/>
  <c r="G14" i="15"/>
  <c r="G12" i="15"/>
  <c r="G9" i="15"/>
  <c r="G7" i="15"/>
  <c r="G10" i="15" s="1"/>
  <c r="G12" i="13"/>
  <c r="G10" i="13"/>
  <c r="F12" i="12"/>
  <c r="F14" i="12"/>
  <c r="F16" i="12"/>
  <c r="F18" i="12"/>
  <c r="F10" i="12"/>
  <c r="F21" i="12" s="1"/>
  <c r="G153" i="11"/>
  <c r="G151" i="11"/>
  <c r="G149" i="11"/>
  <c r="G147" i="11"/>
  <c r="G145" i="11"/>
  <c r="G143" i="11"/>
  <c r="G133" i="11"/>
  <c r="G131" i="11"/>
  <c r="G129" i="11"/>
  <c r="G127" i="11"/>
  <c r="G125" i="11"/>
  <c r="G120" i="11"/>
  <c r="G118" i="11"/>
  <c r="G116" i="11"/>
  <c r="G90" i="11"/>
  <c r="G88" i="11"/>
  <c r="G86" i="11"/>
  <c r="G83" i="11"/>
  <c r="G81" i="11"/>
  <c r="G79" i="11"/>
  <c r="G77" i="11"/>
  <c r="G75" i="11"/>
  <c r="G73" i="11"/>
  <c r="G71" i="11"/>
  <c r="G69" i="11"/>
  <c r="G67" i="11"/>
  <c r="G58" i="11"/>
  <c r="G56" i="11"/>
  <c r="G54" i="11"/>
  <c r="G52" i="11"/>
  <c r="G50" i="11"/>
  <c r="G48" i="11"/>
  <c r="G46" i="11"/>
  <c r="G44" i="11"/>
  <c r="G42" i="11"/>
  <c r="G40" i="11"/>
  <c r="G39" i="11"/>
  <c r="G36" i="11"/>
  <c r="G34" i="11"/>
  <c r="G30" i="11"/>
  <c r="G28" i="11"/>
  <c r="G26" i="11"/>
  <c r="G24" i="11"/>
  <c r="G22" i="11"/>
  <c r="G16" i="11"/>
  <c r="G11" i="11"/>
  <c r="G9" i="11"/>
  <c r="G7" i="11"/>
  <c r="G145" i="14"/>
  <c r="G147" i="14"/>
  <c r="G149" i="14"/>
  <c r="G151" i="14"/>
  <c r="G153" i="14"/>
  <c r="G143" i="14"/>
  <c r="G69" i="14"/>
  <c r="G71" i="14"/>
  <c r="G73" i="14"/>
  <c r="G75" i="14"/>
  <c r="G77" i="14"/>
  <c r="G79" i="14"/>
  <c r="G81" i="14"/>
  <c r="G83" i="14"/>
  <c r="G86" i="14"/>
  <c r="G88" i="14"/>
  <c r="G90" i="14"/>
  <c r="G116" i="14"/>
  <c r="G118" i="14"/>
  <c r="G120" i="14"/>
  <c r="G125" i="14"/>
  <c r="G127" i="14"/>
  <c r="G129" i="14"/>
  <c r="G131" i="14"/>
  <c r="G133" i="14"/>
  <c r="G67" i="14"/>
  <c r="G24" i="14"/>
  <c r="G26" i="14"/>
  <c r="G28" i="14"/>
  <c r="G30" i="14"/>
  <c r="G34" i="14"/>
  <c r="G36" i="14"/>
  <c r="G39" i="14"/>
  <c r="G40" i="14"/>
  <c r="G42" i="14"/>
  <c r="G44" i="14"/>
  <c r="G46" i="14"/>
  <c r="G48" i="14"/>
  <c r="G50" i="14"/>
  <c r="G52" i="14"/>
  <c r="G54" i="14"/>
  <c r="G56" i="14"/>
  <c r="G58" i="14"/>
  <c r="G22" i="14"/>
  <c r="G16" i="14"/>
  <c r="G11" i="14"/>
  <c r="G9" i="14"/>
  <c r="G7" i="14"/>
  <c r="G174" i="10"/>
  <c r="G176" i="10"/>
  <c r="G178" i="10"/>
  <c r="G180" i="10"/>
  <c r="G172" i="10"/>
  <c r="G151" i="10"/>
  <c r="G153" i="10"/>
  <c r="G155" i="10"/>
  <c r="G157" i="10"/>
  <c r="G159" i="10"/>
  <c r="G161" i="10"/>
  <c r="G163" i="10"/>
  <c r="G165" i="10"/>
  <c r="G149" i="10"/>
  <c r="G127" i="10"/>
  <c r="G129" i="10"/>
  <c r="G131" i="10"/>
  <c r="G133" i="10"/>
  <c r="G135" i="10"/>
  <c r="G137" i="10"/>
  <c r="G139" i="10"/>
  <c r="G141" i="10"/>
  <c r="G143" i="10"/>
  <c r="G125" i="10"/>
  <c r="G101" i="10"/>
  <c r="G103" i="10"/>
  <c r="G105" i="10"/>
  <c r="G107" i="10"/>
  <c r="G109" i="10"/>
  <c r="G111" i="10"/>
  <c r="G113" i="10"/>
  <c r="G115" i="10"/>
  <c r="G117" i="10"/>
  <c r="G99" i="10"/>
  <c r="G76" i="10"/>
  <c r="G78" i="10"/>
  <c r="G80" i="10"/>
  <c r="G82" i="10"/>
  <c r="G84" i="10"/>
  <c r="G86" i="10"/>
  <c r="G88" i="10"/>
  <c r="G90" i="10"/>
  <c r="G74" i="10"/>
  <c r="G58" i="10"/>
  <c r="G60" i="10"/>
  <c r="G62" i="10"/>
  <c r="G64" i="10"/>
  <c r="G66" i="10"/>
  <c r="G56" i="10"/>
  <c r="G301" i="9"/>
  <c r="G374" i="9"/>
  <c r="G376" i="9"/>
  <c r="G378" i="9"/>
  <c r="G380" i="9"/>
  <c r="G372" i="9"/>
  <c r="G211" i="9"/>
  <c r="G213" i="9"/>
  <c r="G215" i="9"/>
  <c r="G217" i="9"/>
  <c r="G220" i="9"/>
  <c r="G222" i="9"/>
  <c r="G224" i="9"/>
  <c r="G226" i="9"/>
  <c r="G228" i="9"/>
  <c r="G231" i="9"/>
  <c r="G233" i="9"/>
  <c r="G235" i="9"/>
  <c r="G237" i="9"/>
  <c r="G239" i="9"/>
  <c r="G242" i="9"/>
  <c r="G244" i="9"/>
  <c r="G246" i="9"/>
  <c r="G248" i="9"/>
  <c r="G250" i="9"/>
  <c r="G253" i="9"/>
  <c r="G255" i="9"/>
  <c r="G257" i="9"/>
  <c r="G259" i="9"/>
  <c r="G261" i="9"/>
  <c r="G264" i="9"/>
  <c r="G266" i="9"/>
  <c r="G268" i="9"/>
  <c r="G270" i="9"/>
  <c r="G272" i="9"/>
  <c r="G275" i="9"/>
  <c r="G277" i="9"/>
  <c r="G279" i="9"/>
  <c r="G281" i="9"/>
  <c r="G283" i="9"/>
  <c r="G286" i="9"/>
  <c r="G288" i="9"/>
  <c r="G290" i="9"/>
  <c r="G292" i="9"/>
  <c r="G294" i="9"/>
  <c r="G297" i="9"/>
  <c r="G299" i="9"/>
  <c r="G303" i="9"/>
  <c r="G305" i="9"/>
  <c r="G308" i="9"/>
  <c r="G310" i="9"/>
  <c r="G311" i="9"/>
  <c r="G312" i="9"/>
  <c r="G314" i="9"/>
  <c r="G316" i="9"/>
  <c r="G319" i="9"/>
  <c r="G321" i="9"/>
  <c r="G323" i="9"/>
  <c r="G325" i="9"/>
  <c r="G327" i="9"/>
  <c r="G330" i="9"/>
  <c r="G332" i="9"/>
  <c r="G334" i="9"/>
  <c r="G336" i="9"/>
  <c r="G338" i="9"/>
  <c r="G341" i="9"/>
  <c r="G343" i="9"/>
  <c r="G345" i="9"/>
  <c r="G347" i="9"/>
  <c r="G349" i="9"/>
  <c r="G352" i="9"/>
  <c r="G354" i="9"/>
  <c r="G356" i="9"/>
  <c r="G358" i="9"/>
  <c r="G360" i="9"/>
  <c r="G364" i="9"/>
  <c r="G209" i="9"/>
  <c r="G152" i="9"/>
  <c r="G154" i="9"/>
  <c r="G156" i="9"/>
  <c r="G158" i="9"/>
  <c r="G160" i="9"/>
  <c r="G162" i="9"/>
  <c r="G164" i="9"/>
  <c r="G166" i="9"/>
  <c r="G170" i="9"/>
  <c r="G174" i="9"/>
  <c r="G178" i="9"/>
  <c r="G181" i="9"/>
  <c r="G185" i="9"/>
  <c r="G189" i="9"/>
  <c r="G193" i="9"/>
  <c r="G197" i="9"/>
  <c r="G199" i="9"/>
  <c r="G150" i="9"/>
  <c r="G102" i="9"/>
  <c r="G104" i="9"/>
  <c r="G106" i="9"/>
  <c r="G108" i="9"/>
  <c r="G110" i="9"/>
  <c r="G112" i="9"/>
  <c r="G114" i="9"/>
  <c r="G116" i="9"/>
  <c r="G118" i="9"/>
  <c r="G126" i="9"/>
  <c r="G128" i="9"/>
  <c r="G130" i="9"/>
  <c r="G132" i="9"/>
  <c r="G134" i="9"/>
  <c r="G136" i="9"/>
  <c r="G138" i="9"/>
  <c r="G140" i="9"/>
  <c r="G142" i="9"/>
  <c r="G100" i="9"/>
  <c r="G60" i="9"/>
  <c r="G62" i="9"/>
  <c r="G64" i="9"/>
  <c r="G66" i="9"/>
  <c r="G68" i="9"/>
  <c r="G70" i="9"/>
  <c r="G72" i="9"/>
  <c r="G74" i="9"/>
  <c r="G76" i="9"/>
  <c r="G78" i="9"/>
  <c r="G80" i="9"/>
  <c r="G82" i="9"/>
  <c r="G84" i="9"/>
  <c r="G86" i="9"/>
  <c r="G88" i="9"/>
  <c r="G90" i="9"/>
  <c r="G92" i="9"/>
  <c r="G58" i="9"/>
  <c r="G338" i="7"/>
  <c r="G340" i="7"/>
  <c r="G342" i="7"/>
  <c r="G344" i="7"/>
  <c r="G336" i="7"/>
  <c r="G289" i="7"/>
  <c r="G291" i="7"/>
  <c r="G293" i="7"/>
  <c r="G295" i="7"/>
  <c r="G297" i="7"/>
  <c r="G299" i="7"/>
  <c r="G301" i="7"/>
  <c r="G303" i="7"/>
  <c r="G305" i="7"/>
  <c r="G307" i="7"/>
  <c r="G309" i="7"/>
  <c r="G313" i="7"/>
  <c r="G317" i="7"/>
  <c r="G321" i="7"/>
  <c r="G325" i="7"/>
  <c r="G327" i="7"/>
  <c r="G329" i="7"/>
  <c r="G287" i="7"/>
  <c r="G221" i="7"/>
  <c r="G223" i="7"/>
  <c r="G225" i="7"/>
  <c r="G227" i="7"/>
  <c r="G229" i="7"/>
  <c r="G231" i="7"/>
  <c r="G233" i="7"/>
  <c r="G235" i="7"/>
  <c r="G237" i="7"/>
  <c r="G239" i="7"/>
  <c r="G241" i="7"/>
  <c r="G244" i="7"/>
  <c r="G246" i="7"/>
  <c r="G248" i="7"/>
  <c r="G250" i="7"/>
  <c r="G252" i="7"/>
  <c r="G254" i="7"/>
  <c r="G256" i="7"/>
  <c r="G258" i="7"/>
  <c r="G260" i="7"/>
  <c r="G262" i="7"/>
  <c r="G264" i="7"/>
  <c r="G266" i="7"/>
  <c r="G268" i="7"/>
  <c r="G270" i="7"/>
  <c r="G272" i="7"/>
  <c r="G274" i="7"/>
  <c r="G276" i="7"/>
  <c r="G278" i="7"/>
  <c r="G280" i="7"/>
  <c r="G219" i="7"/>
  <c r="G169" i="7"/>
  <c r="G171" i="7"/>
  <c r="G173" i="7"/>
  <c r="G175" i="7"/>
  <c r="G177" i="7"/>
  <c r="G179" i="7"/>
  <c r="G181" i="7"/>
  <c r="G183" i="7"/>
  <c r="G185" i="7"/>
  <c r="G187" i="7"/>
  <c r="G189" i="7"/>
  <c r="G191" i="7"/>
  <c r="G193" i="7"/>
  <c r="G195" i="7"/>
  <c r="G197" i="7"/>
  <c r="G199" i="7"/>
  <c r="G201" i="7"/>
  <c r="G203" i="7"/>
  <c r="G205" i="7"/>
  <c r="G207" i="7"/>
  <c r="G209" i="7"/>
  <c r="G167" i="7"/>
  <c r="G138" i="7"/>
  <c r="G140" i="7"/>
  <c r="G142" i="7"/>
  <c r="G144" i="7"/>
  <c r="G146" i="7"/>
  <c r="G148" i="7"/>
  <c r="G150" i="7"/>
  <c r="G152" i="7"/>
  <c r="G154" i="7"/>
  <c r="G156" i="7"/>
  <c r="G158" i="7"/>
  <c r="G136" i="7"/>
  <c r="G105" i="7"/>
  <c r="G107" i="7"/>
  <c r="G109" i="7"/>
  <c r="G111" i="7"/>
  <c r="G113" i="7"/>
  <c r="G115" i="7"/>
  <c r="G117" i="7"/>
  <c r="G119" i="7"/>
  <c r="G121" i="7"/>
  <c r="G123" i="7"/>
  <c r="G125" i="7"/>
  <c r="G127" i="7"/>
  <c r="G103" i="7"/>
  <c r="G59" i="7"/>
  <c r="G61" i="7"/>
  <c r="G63" i="7"/>
  <c r="G65" i="7"/>
  <c r="G67" i="7"/>
  <c r="G69" i="7"/>
  <c r="G71" i="7"/>
  <c r="G73" i="7"/>
  <c r="G75" i="7"/>
  <c r="G77" i="7"/>
  <c r="G79" i="7"/>
  <c r="G81" i="7"/>
  <c r="G83" i="7"/>
  <c r="G85" i="7"/>
  <c r="G87" i="7"/>
  <c r="G89" i="7"/>
  <c r="G91" i="7"/>
  <c r="G93" i="7"/>
  <c r="G57" i="7"/>
  <c r="G121" i="9" l="1"/>
  <c r="H14" i="30"/>
  <c r="G23" i="15"/>
  <c r="J159" i="28"/>
  <c r="G15" i="13"/>
  <c r="G155" i="11"/>
  <c r="G137" i="14"/>
  <c r="H76" i="31"/>
  <c r="H16" i="31"/>
  <c r="H63" i="31"/>
  <c r="H59" i="30"/>
  <c r="H62" i="30" s="1"/>
  <c r="F34" i="8" s="1"/>
  <c r="G34" i="8" s="1"/>
  <c r="H34" i="8" s="1"/>
  <c r="F84" i="25"/>
  <c r="F121" i="25"/>
  <c r="H27" i="30"/>
  <c r="H32" i="31"/>
  <c r="H42" i="30"/>
  <c r="H79" i="31" l="1"/>
  <c r="F35" i="8" s="1"/>
  <c r="G35" i="8" s="1"/>
  <c r="H35" i="8" s="1"/>
  <c r="F33" i="8"/>
  <c r="G33" i="8" s="1"/>
  <c r="H33" i="8" s="1"/>
  <c r="J17" i="28"/>
  <c r="J173" i="28" s="1"/>
  <c r="J181" i="28"/>
  <c r="H12" i="27"/>
  <c r="H13" i="27"/>
  <c r="H17" i="27"/>
  <c r="H18" i="27"/>
  <c r="H19" i="27"/>
  <c r="H21" i="27"/>
  <c r="H23" i="27"/>
  <c r="H24" i="27"/>
  <c r="H25" i="27"/>
  <c r="H27" i="27"/>
  <c r="H29" i="27"/>
  <c r="H30" i="27"/>
  <c r="H31" i="27"/>
  <c r="H33" i="27"/>
  <c r="H37" i="27"/>
  <c r="H39" i="27"/>
  <c r="H41" i="27"/>
  <c r="H43" i="27"/>
  <c r="H44" i="27"/>
  <c r="H45" i="27"/>
  <c r="H46" i="27"/>
  <c r="H47" i="27"/>
  <c r="H50" i="27"/>
  <c r="H51" i="27"/>
  <c r="H52" i="27"/>
  <c r="H53" i="27"/>
  <c r="H54" i="27"/>
  <c r="D57" i="27"/>
  <c r="H12" i="26"/>
  <c r="H15" i="26"/>
  <c r="H20" i="26"/>
  <c r="H21" i="26"/>
  <c r="H24" i="26"/>
  <c r="H28" i="26"/>
  <c r="H32" i="26"/>
  <c r="H36" i="26"/>
  <c r="H38" i="26"/>
  <c r="H39" i="26"/>
  <c r="H42" i="26"/>
  <c r="H47" i="26"/>
  <c r="H49" i="26"/>
  <c r="H51" i="26"/>
  <c r="H53" i="26"/>
  <c r="H56" i="26"/>
  <c r="H58" i="26"/>
  <c r="H60" i="26"/>
  <c r="H62" i="26"/>
  <c r="H64" i="26"/>
  <c r="H68" i="26"/>
  <c r="H70" i="26"/>
  <c r="H72" i="26"/>
  <c r="H73" i="26"/>
  <c r="H74" i="26"/>
  <c r="H77" i="26"/>
  <c r="H79" i="26"/>
  <c r="H82" i="26"/>
  <c r="H84" i="26"/>
  <c r="H88" i="26"/>
  <c r="H90" i="26"/>
  <c r="H92" i="26"/>
  <c r="D95" i="26"/>
  <c r="D96" i="26"/>
  <c r="D97" i="26"/>
  <c r="D98" i="26"/>
  <c r="F35" i="25"/>
  <c r="F36" i="25"/>
  <c r="F37" i="25"/>
  <c r="F39" i="25"/>
  <c r="E25" i="24"/>
  <c r="E26" i="24"/>
  <c r="F157" i="25"/>
  <c r="E27" i="24" s="1"/>
  <c r="F202" i="25"/>
  <c r="E28" i="24" s="1"/>
  <c r="F230" i="25"/>
  <c r="E29" i="24" s="1"/>
  <c r="B24" i="24"/>
  <c r="B25" i="24"/>
  <c r="B26" i="24"/>
  <c r="B27" i="24"/>
  <c r="B28" i="24"/>
  <c r="B29" i="24"/>
  <c r="H12" i="23"/>
  <c r="H13" i="23"/>
  <c r="H14" i="23"/>
  <c r="H15" i="23"/>
  <c r="H16" i="23"/>
  <c r="H17" i="23"/>
  <c r="D19" i="23"/>
  <c r="H12" i="22"/>
  <c r="H13" i="22"/>
  <c r="H14" i="22"/>
  <c r="H15" i="22"/>
  <c r="H16" i="22"/>
  <c r="H17" i="22"/>
  <c r="H18" i="22"/>
  <c r="H19" i="22"/>
  <c r="H20" i="22"/>
  <c r="H23" i="22"/>
  <c r="H25" i="22"/>
  <c r="H26" i="22"/>
  <c r="H28" i="22"/>
  <c r="H32" i="22"/>
  <c r="D34" i="22"/>
  <c r="H12" i="21"/>
  <c r="H9" i="21" s="1"/>
  <c r="E53" i="21" s="1"/>
  <c r="H17" i="21"/>
  <c r="H14" i="21" s="1"/>
  <c r="E54" i="21" s="1"/>
  <c r="H23" i="21"/>
  <c r="H24" i="21"/>
  <c r="H26" i="21"/>
  <c r="H31" i="21"/>
  <c r="H32" i="21"/>
  <c r="H33" i="21"/>
  <c r="H34" i="21"/>
  <c r="H35" i="21"/>
  <c r="H36" i="21"/>
  <c r="H37" i="21"/>
  <c r="H38" i="21"/>
  <c r="H41" i="21"/>
  <c r="H43" i="21"/>
  <c r="H44" i="21"/>
  <c r="H46" i="21"/>
  <c r="H48" i="21"/>
  <c r="H51" i="21"/>
  <c r="D53" i="21"/>
  <c r="D54" i="21"/>
  <c r="D55" i="21"/>
  <c r="D56" i="21"/>
  <c r="H12" i="20"/>
  <c r="H9" i="20" s="1"/>
  <c r="E52" i="20" s="1"/>
  <c r="H17" i="20"/>
  <c r="H14" i="20" s="1"/>
  <c r="E53" i="20" s="1"/>
  <c r="H23" i="20"/>
  <c r="H24" i="20"/>
  <c r="H26" i="20"/>
  <c r="H27" i="20"/>
  <c r="H32" i="20"/>
  <c r="H33" i="20"/>
  <c r="H34" i="20"/>
  <c r="H35" i="20"/>
  <c r="H37" i="20"/>
  <c r="H38" i="20"/>
  <c r="H39" i="20"/>
  <c r="H40" i="20"/>
  <c r="H43" i="20"/>
  <c r="H45" i="20"/>
  <c r="H46" i="20"/>
  <c r="H48" i="20"/>
  <c r="H50" i="20"/>
  <c r="D52" i="20"/>
  <c r="D53" i="20"/>
  <c r="D54" i="20"/>
  <c r="D55" i="20"/>
  <c r="H12" i="19"/>
  <c r="H13" i="19"/>
  <c r="H14" i="19"/>
  <c r="H19" i="19"/>
  <c r="H20" i="19"/>
  <c r="H21" i="19"/>
  <c r="H24" i="19"/>
  <c r="H27" i="19"/>
  <c r="H30" i="19"/>
  <c r="H31" i="19"/>
  <c r="H32" i="19"/>
  <c r="H36" i="19"/>
  <c r="H37" i="19"/>
  <c r="H40" i="19"/>
  <c r="H41" i="19"/>
  <c r="H46" i="19"/>
  <c r="H50" i="19"/>
  <c r="H53" i="19"/>
  <c r="H58" i="19"/>
  <c r="H59" i="19"/>
  <c r="D62" i="19"/>
  <c r="D63" i="19"/>
  <c r="D64" i="19"/>
  <c r="D65" i="19"/>
  <c r="H12" i="18"/>
  <c r="H13" i="18"/>
  <c r="H15" i="18"/>
  <c r="H16" i="18"/>
  <c r="H19" i="18"/>
  <c r="H20" i="18"/>
  <c r="H22" i="18"/>
  <c r="H24" i="18"/>
  <c r="H26" i="18"/>
  <c r="H28" i="18"/>
  <c r="H29" i="18"/>
  <c r="H30" i="18"/>
  <c r="H31" i="18"/>
  <c r="H32" i="18"/>
  <c r="H34" i="18"/>
  <c r="H39" i="18"/>
  <c r="H40" i="18"/>
  <c r="H41" i="18"/>
  <c r="H44" i="18"/>
  <c r="H47" i="18"/>
  <c r="H48" i="18"/>
  <c r="H52" i="18"/>
  <c r="H53" i="18"/>
  <c r="H54" i="18"/>
  <c r="H56" i="18"/>
  <c r="H58" i="18"/>
  <c r="H62" i="18"/>
  <c r="H63" i="18"/>
  <c r="H64" i="18"/>
  <c r="H66" i="18"/>
  <c r="H68" i="18"/>
  <c r="H69" i="18"/>
  <c r="H74" i="18"/>
  <c r="H76" i="18"/>
  <c r="H78" i="18"/>
  <c r="H82" i="18"/>
  <c r="H83" i="18"/>
  <c r="H85" i="18"/>
  <c r="H89" i="18"/>
  <c r="H90" i="18"/>
  <c r="H91" i="18"/>
  <c r="H93" i="18"/>
  <c r="H96" i="18"/>
  <c r="H101" i="18"/>
  <c r="H102" i="18"/>
  <c r="H105" i="18"/>
  <c r="H107" i="18"/>
  <c r="H112" i="18"/>
  <c r="H114" i="18"/>
  <c r="H117" i="18"/>
  <c r="H118" i="18"/>
  <c r="H119" i="18"/>
  <c r="D122" i="18"/>
  <c r="D123" i="18"/>
  <c r="D124" i="18"/>
  <c r="D125" i="18"/>
  <c r="D126" i="18"/>
  <c r="H13" i="17"/>
  <c r="H15" i="17"/>
  <c r="H16" i="17"/>
  <c r="H19" i="17"/>
  <c r="H20" i="17"/>
  <c r="H21" i="17"/>
  <c r="H22" i="17"/>
  <c r="H24" i="17"/>
  <c r="H26" i="17"/>
  <c r="H28" i="17"/>
  <c r="H29" i="17"/>
  <c r="H30" i="17"/>
  <c r="H35" i="17"/>
  <c r="H36" i="17"/>
  <c r="H37" i="17"/>
  <c r="H40" i="17"/>
  <c r="H43" i="17"/>
  <c r="H44" i="17"/>
  <c r="H48" i="17"/>
  <c r="H49" i="17"/>
  <c r="H51" i="17"/>
  <c r="H53" i="17"/>
  <c r="H56" i="17"/>
  <c r="H57" i="17"/>
  <c r="H58" i="17"/>
  <c r="H59" i="17"/>
  <c r="H64" i="17"/>
  <c r="H66" i="17"/>
  <c r="H68" i="17"/>
  <c r="H72" i="17"/>
  <c r="H74" i="17"/>
  <c r="H78" i="17"/>
  <c r="H79" i="17"/>
  <c r="H80" i="17"/>
  <c r="H84" i="17"/>
  <c r="H89" i="17"/>
  <c r="H91" i="17"/>
  <c r="H94" i="17"/>
  <c r="H95" i="17"/>
  <c r="H96" i="17"/>
  <c r="D99" i="17"/>
  <c r="D100" i="17"/>
  <c r="D101" i="17"/>
  <c r="D102" i="17"/>
  <c r="G71" i="15"/>
  <c r="G72" i="15"/>
  <c r="G35" i="15"/>
  <c r="G73" i="15" s="1"/>
  <c r="G44" i="15"/>
  <c r="G74" i="15" s="1"/>
  <c r="G65" i="15"/>
  <c r="G75" i="15" s="1"/>
  <c r="G76" i="15"/>
  <c r="H20" i="20" l="1"/>
  <c r="E54" i="20" s="1"/>
  <c r="H9" i="26"/>
  <c r="E95" i="26" s="1"/>
  <c r="H9" i="27"/>
  <c r="E57" i="27" s="1"/>
  <c r="E58" i="27" s="1"/>
  <c r="H17" i="26"/>
  <c r="E96" i="26" s="1"/>
  <c r="H44" i="26"/>
  <c r="E97" i="26" s="1"/>
  <c r="H87" i="26"/>
  <c r="E98" i="26" s="1"/>
  <c r="H9" i="23"/>
  <c r="E19" i="23" s="1"/>
  <c r="E20" i="23" s="1"/>
  <c r="H9" i="22"/>
  <c r="E34" i="22" s="1"/>
  <c r="E35" i="22" s="1"/>
  <c r="H28" i="21"/>
  <c r="E56" i="21" s="1"/>
  <c r="E57" i="21" s="1"/>
  <c r="C15" i="16" s="1"/>
  <c r="D15" i="16" s="1"/>
  <c r="H20" i="21"/>
  <c r="E55" i="21" s="1"/>
  <c r="H29" i="20"/>
  <c r="E55" i="20" s="1"/>
  <c r="E56" i="20" s="1"/>
  <c r="H55" i="19"/>
  <c r="E65" i="19" s="1"/>
  <c r="H71" i="18"/>
  <c r="E124" i="18" s="1"/>
  <c r="H109" i="18"/>
  <c r="E126" i="18" s="1"/>
  <c r="H9" i="17"/>
  <c r="E99" i="17" s="1"/>
  <c r="F42" i="25"/>
  <c r="E24" i="24" s="1"/>
  <c r="H9" i="19"/>
  <c r="E62" i="19" s="1"/>
  <c r="H43" i="19"/>
  <c r="E64" i="19" s="1"/>
  <c r="H16" i="19"/>
  <c r="E63" i="19" s="1"/>
  <c r="H9" i="18"/>
  <c r="E122" i="18" s="1"/>
  <c r="H98" i="18"/>
  <c r="E125" i="18" s="1"/>
  <c r="H36" i="18"/>
  <c r="E123" i="18" s="1"/>
  <c r="H86" i="17"/>
  <c r="E102" i="17" s="1"/>
  <c r="H32" i="17"/>
  <c r="E100" i="17" s="1"/>
  <c r="H61" i="17"/>
  <c r="E101" i="17" s="1"/>
  <c r="J65" i="28"/>
  <c r="J36" i="28"/>
  <c r="J175" i="28" s="1"/>
  <c r="G78" i="15"/>
  <c r="F26" i="8" s="1"/>
  <c r="G26" i="8" s="1"/>
  <c r="H26" i="8" s="1"/>
  <c r="E59" i="27" l="1"/>
  <c r="E60" i="27" s="1"/>
  <c r="C23" i="16"/>
  <c r="D23" i="16" s="1"/>
  <c r="E23" i="16" s="1"/>
  <c r="E99" i="26"/>
  <c r="C20" i="16" s="1"/>
  <c r="C19" i="16" s="1"/>
  <c r="E22" i="23"/>
  <c r="C17" i="16"/>
  <c r="D17" i="16" s="1"/>
  <c r="E17" i="16" s="1"/>
  <c r="E21" i="23"/>
  <c r="E37" i="22"/>
  <c r="C16" i="16"/>
  <c r="D16" i="16" s="1"/>
  <c r="E16" i="16" s="1"/>
  <c r="E36" i="22"/>
  <c r="E58" i="21"/>
  <c r="E59" i="21" s="1"/>
  <c r="E15" i="16"/>
  <c r="E66" i="19"/>
  <c r="C13" i="16" s="1"/>
  <c r="E127" i="18"/>
  <c r="E128" i="18" s="1"/>
  <c r="E129" i="18" s="1"/>
  <c r="E103" i="17"/>
  <c r="C11" i="16" s="1"/>
  <c r="J131" i="28"/>
  <c r="J133" i="28" s="1"/>
  <c r="J179" i="28" s="1"/>
  <c r="J67" i="28"/>
  <c r="J177" i="28" s="1"/>
  <c r="E57" i="20"/>
  <c r="E58" i="20" s="1"/>
  <c r="C14" i="16"/>
  <c r="C12" i="16"/>
  <c r="G79" i="15"/>
  <c r="G80" i="15" s="1"/>
  <c r="E100" i="26" l="1"/>
  <c r="E101" i="26" s="1"/>
  <c r="E104" i="17"/>
  <c r="E105" i="17" s="1"/>
  <c r="E67" i="19"/>
  <c r="E68" i="19" s="1"/>
  <c r="J184" i="28"/>
  <c r="F30" i="8"/>
  <c r="G30" i="8" s="1"/>
  <c r="H30" i="8" s="1"/>
  <c r="D20" i="16"/>
  <c r="E20" i="16" s="1"/>
  <c r="D14" i="16"/>
  <c r="E14" i="16" s="1"/>
  <c r="D13" i="16"/>
  <c r="E13" i="16" s="1"/>
  <c r="D12" i="16"/>
  <c r="E12" i="16" s="1"/>
  <c r="D11" i="16"/>
  <c r="E11" i="16" s="1"/>
  <c r="E30" i="24" l="1"/>
  <c r="E31" i="24" s="1"/>
  <c r="D19" i="16"/>
  <c r="E19" i="16" s="1"/>
  <c r="E32" i="24" l="1"/>
  <c r="E33" i="24" s="1"/>
  <c r="C18" i="16"/>
  <c r="C22" i="16"/>
  <c r="D22" i="16" s="1"/>
  <c r="E22" i="16" s="1"/>
  <c r="F31" i="8" l="1"/>
  <c r="D18" i="16"/>
  <c r="E18" i="16" s="1"/>
  <c r="C9" i="16"/>
  <c r="G31" i="8"/>
  <c r="H31" i="8" s="1"/>
  <c r="F168" i="11"/>
  <c r="G18" i="11"/>
  <c r="F165" i="11" s="1"/>
  <c r="C25" i="16" l="1"/>
  <c r="D9" i="16"/>
  <c r="D25" i="16" s="1"/>
  <c r="F29" i="8"/>
  <c r="G29" i="8" s="1"/>
  <c r="H29" i="8" s="1"/>
  <c r="G155" i="14"/>
  <c r="F168" i="14" s="1"/>
  <c r="G18" i="14"/>
  <c r="F165" i="14" s="1"/>
  <c r="G62" i="11"/>
  <c r="F166" i="11" s="1"/>
  <c r="G137" i="11"/>
  <c r="F167" i="11" s="1"/>
  <c r="F167" i="14"/>
  <c r="Z24" i="8"/>
  <c r="Z22" i="8"/>
  <c r="W380" i="9"/>
  <c r="Y380" i="9" s="1"/>
  <c r="W378" i="9"/>
  <c r="Y378" i="9" s="1"/>
  <c r="W376" i="9"/>
  <c r="Y376" i="9" s="1"/>
  <c r="W374" i="9"/>
  <c r="Y374" i="9" s="1"/>
  <c r="W372" i="9"/>
  <c r="Y372" i="9" s="1"/>
  <c r="W364" i="9"/>
  <c r="Y364" i="9" s="1"/>
  <c r="W360" i="9"/>
  <c r="Y360" i="9" s="1"/>
  <c r="W358" i="9"/>
  <c r="Y358" i="9" s="1"/>
  <c r="W356" i="9"/>
  <c r="Y356" i="9" s="1"/>
  <c r="W354" i="9"/>
  <c r="Y354" i="9" s="1"/>
  <c r="W352" i="9"/>
  <c r="Y352" i="9" s="1"/>
  <c r="W349" i="9"/>
  <c r="Y349" i="9" s="1"/>
  <c r="W347" i="9"/>
  <c r="Y347" i="9" s="1"/>
  <c r="W345" i="9"/>
  <c r="Y345" i="9" s="1"/>
  <c r="W343" i="9"/>
  <c r="Y343" i="9" s="1"/>
  <c r="W341" i="9"/>
  <c r="Y341" i="9" s="1"/>
  <c r="W338" i="9"/>
  <c r="Y338" i="9" s="1"/>
  <c r="W336" i="9"/>
  <c r="Y336" i="9" s="1"/>
  <c r="W334" i="9"/>
  <c r="Y334" i="9" s="1"/>
  <c r="W332" i="9"/>
  <c r="Y332" i="9" s="1"/>
  <c r="W330" i="9"/>
  <c r="Y330" i="9" s="1"/>
  <c r="W327" i="9"/>
  <c r="Y327" i="9" s="1"/>
  <c r="W325" i="9"/>
  <c r="Y325" i="9" s="1"/>
  <c r="W323" i="9"/>
  <c r="Y323" i="9" s="1"/>
  <c r="W321" i="9"/>
  <c r="Y321" i="9" s="1"/>
  <c r="W319" i="9"/>
  <c r="Y319" i="9" s="1"/>
  <c r="W316" i="9"/>
  <c r="Y316" i="9" s="1"/>
  <c r="W314" i="9"/>
  <c r="Y314" i="9" s="1"/>
  <c r="W312" i="9"/>
  <c r="Y312" i="9" s="1"/>
  <c r="W310" i="9"/>
  <c r="Y310" i="9" s="1"/>
  <c r="W308" i="9"/>
  <c r="Y308" i="9" s="1"/>
  <c r="W305" i="9"/>
  <c r="Y305" i="9" s="1"/>
  <c r="W303" i="9"/>
  <c r="Y303" i="9" s="1"/>
  <c r="W301" i="9"/>
  <c r="Y301" i="9" s="1"/>
  <c r="W299" i="9"/>
  <c r="Y299" i="9" s="1"/>
  <c r="W297" i="9"/>
  <c r="Y297" i="9" s="1"/>
  <c r="W294" i="9"/>
  <c r="Y294" i="9" s="1"/>
  <c r="W292" i="9"/>
  <c r="Y292" i="9" s="1"/>
  <c r="W290" i="9"/>
  <c r="Y290" i="9" s="1"/>
  <c r="W288" i="9"/>
  <c r="Y288" i="9" s="1"/>
  <c r="W286" i="9"/>
  <c r="Y286" i="9" s="1"/>
  <c r="W283" i="9"/>
  <c r="Y283" i="9" s="1"/>
  <c r="W281" i="9"/>
  <c r="Y281" i="9" s="1"/>
  <c r="W279" i="9"/>
  <c r="Y279" i="9" s="1"/>
  <c r="W277" i="9"/>
  <c r="Y277" i="9" s="1"/>
  <c r="W275" i="9"/>
  <c r="Y275" i="9" s="1"/>
  <c r="W272" i="9"/>
  <c r="Y272" i="9" s="1"/>
  <c r="W270" i="9"/>
  <c r="Y270" i="9" s="1"/>
  <c r="W268" i="9"/>
  <c r="Y268" i="9" s="1"/>
  <c r="W266" i="9"/>
  <c r="Y266" i="9" s="1"/>
  <c r="W264" i="9"/>
  <c r="Y264" i="9" s="1"/>
  <c r="W261" i="9"/>
  <c r="Y261" i="9" s="1"/>
  <c r="W259" i="9"/>
  <c r="Y259" i="9" s="1"/>
  <c r="W257" i="9"/>
  <c r="Y257" i="9" s="1"/>
  <c r="W255" i="9"/>
  <c r="Y255" i="9" s="1"/>
  <c r="W253" i="9"/>
  <c r="Y253" i="9" s="1"/>
  <c r="W250" i="9"/>
  <c r="Y250" i="9" s="1"/>
  <c r="W248" i="9"/>
  <c r="Y248" i="9" s="1"/>
  <c r="W246" i="9"/>
  <c r="Y246" i="9" s="1"/>
  <c r="W244" i="9"/>
  <c r="Y244" i="9" s="1"/>
  <c r="W242" i="9"/>
  <c r="Y242" i="9" s="1"/>
  <c r="W239" i="9"/>
  <c r="Y239" i="9" s="1"/>
  <c r="W237" i="9"/>
  <c r="Y237" i="9" s="1"/>
  <c r="W235" i="9"/>
  <c r="Y235" i="9" s="1"/>
  <c r="W233" i="9"/>
  <c r="Y233" i="9" s="1"/>
  <c r="W231" i="9"/>
  <c r="Y231" i="9" s="1"/>
  <c r="W228" i="9"/>
  <c r="Y228" i="9" s="1"/>
  <c r="W226" i="9"/>
  <c r="Y226" i="9" s="1"/>
  <c r="W224" i="9"/>
  <c r="Y224" i="9" s="1"/>
  <c r="W222" i="9"/>
  <c r="Y222" i="9" s="1"/>
  <c r="W217" i="9"/>
  <c r="Y217" i="9" s="1"/>
  <c r="W215" i="9"/>
  <c r="Y215" i="9" s="1"/>
  <c r="W213" i="9"/>
  <c r="Y213" i="9" s="1"/>
  <c r="W211" i="9"/>
  <c r="Y211" i="9" s="1"/>
  <c r="W209" i="9"/>
  <c r="Y209" i="9" s="1"/>
  <c r="W199" i="9"/>
  <c r="Y199" i="9" s="1"/>
  <c r="W197" i="9"/>
  <c r="Y197" i="9" s="1"/>
  <c r="W193" i="9"/>
  <c r="Y193" i="9" s="1"/>
  <c r="W189" i="9"/>
  <c r="Y189" i="9" s="1"/>
  <c r="W185" i="9"/>
  <c r="Y185" i="9" s="1"/>
  <c r="W181" i="9"/>
  <c r="Y181" i="9" s="1"/>
  <c r="W178" i="9"/>
  <c r="Y178" i="9" s="1"/>
  <c r="W174" i="9"/>
  <c r="Y174" i="9" s="1"/>
  <c r="W170" i="9"/>
  <c r="Y170" i="9" s="1"/>
  <c r="W166" i="9"/>
  <c r="Y166" i="9" s="1"/>
  <c r="W164" i="9"/>
  <c r="Y164" i="9" s="1"/>
  <c r="W162" i="9"/>
  <c r="Y162" i="9" s="1"/>
  <c r="W160" i="9"/>
  <c r="Y160" i="9" s="1"/>
  <c r="W158" i="9"/>
  <c r="Y158" i="9" s="1"/>
  <c r="W156" i="9"/>
  <c r="Y156" i="9" s="1"/>
  <c r="W154" i="9"/>
  <c r="Y154" i="9" s="1"/>
  <c r="W152" i="9"/>
  <c r="Y152" i="9" s="1"/>
  <c r="W150" i="9"/>
  <c r="Y150" i="9" s="1"/>
  <c r="W142" i="9"/>
  <c r="Y142" i="9" s="1"/>
  <c r="W140" i="9"/>
  <c r="Y140" i="9" s="1"/>
  <c r="W138" i="9"/>
  <c r="Y138" i="9" s="1"/>
  <c r="W136" i="9"/>
  <c r="Y136" i="9" s="1"/>
  <c r="W134" i="9"/>
  <c r="Y134" i="9" s="1"/>
  <c r="W132" i="9"/>
  <c r="Y132" i="9" s="1"/>
  <c r="W130" i="9"/>
  <c r="Y130" i="9" s="1"/>
  <c r="W128" i="9"/>
  <c r="Y128" i="9" s="1"/>
  <c r="W126" i="9"/>
  <c r="Y126" i="9" s="1"/>
  <c r="Y144" i="9" s="1"/>
  <c r="W118" i="9"/>
  <c r="Y118" i="9" s="1"/>
  <c r="W116" i="9"/>
  <c r="Y116" i="9" s="1"/>
  <c r="W114" i="9"/>
  <c r="Y114" i="9" s="1"/>
  <c r="W112" i="9"/>
  <c r="Y112" i="9" s="1"/>
  <c r="W110" i="9"/>
  <c r="Y110" i="9" s="1"/>
  <c r="W108" i="9"/>
  <c r="Y108" i="9" s="1"/>
  <c r="W106" i="9"/>
  <c r="Y106" i="9" s="1"/>
  <c r="W104" i="9"/>
  <c r="Y104" i="9" s="1"/>
  <c r="W102" i="9"/>
  <c r="Y102" i="9" s="1"/>
  <c r="W100" i="9"/>
  <c r="Y100" i="9" s="1"/>
  <c r="W92" i="9"/>
  <c r="Y92" i="9" s="1"/>
  <c r="W90" i="9"/>
  <c r="Y90" i="9" s="1"/>
  <c r="W88" i="9"/>
  <c r="Y88" i="9" s="1"/>
  <c r="W86" i="9"/>
  <c r="Y86" i="9" s="1"/>
  <c r="W84" i="9"/>
  <c r="Y84" i="9" s="1"/>
  <c r="W82" i="9"/>
  <c r="Y82" i="9" s="1"/>
  <c r="W80" i="9"/>
  <c r="Y80" i="9" s="1"/>
  <c r="W78" i="9"/>
  <c r="Y78" i="9" s="1"/>
  <c r="W76" i="9"/>
  <c r="Y76" i="9" s="1"/>
  <c r="W74" i="9"/>
  <c r="Y74" i="9" s="1"/>
  <c r="W72" i="9"/>
  <c r="Y72" i="9" s="1"/>
  <c r="W70" i="9"/>
  <c r="Y70" i="9" s="1"/>
  <c r="W68" i="9"/>
  <c r="Y68" i="9" s="1"/>
  <c r="W66" i="9"/>
  <c r="Y66" i="9" s="1"/>
  <c r="W64" i="9"/>
  <c r="Y64" i="9" s="1"/>
  <c r="W62" i="9"/>
  <c r="Y62" i="9" s="1"/>
  <c r="W60" i="9"/>
  <c r="Y60" i="9" s="1"/>
  <c r="N380" i="9"/>
  <c r="P380" i="9" s="1"/>
  <c r="N378" i="9"/>
  <c r="P378" i="9" s="1"/>
  <c r="N376" i="9"/>
  <c r="P376" i="9" s="1"/>
  <c r="N374" i="9"/>
  <c r="P374" i="9" s="1"/>
  <c r="N372" i="9"/>
  <c r="P372" i="9" s="1"/>
  <c r="P383" i="9" s="1"/>
  <c r="N364" i="9"/>
  <c r="P364" i="9" s="1"/>
  <c r="N360" i="9"/>
  <c r="P360" i="9" s="1"/>
  <c r="N358" i="9"/>
  <c r="P358" i="9" s="1"/>
  <c r="N356" i="9"/>
  <c r="P356" i="9" s="1"/>
  <c r="N354" i="9"/>
  <c r="P354" i="9" s="1"/>
  <c r="N352" i="9"/>
  <c r="P352" i="9" s="1"/>
  <c r="N349" i="9"/>
  <c r="P349" i="9" s="1"/>
  <c r="N347" i="9"/>
  <c r="P347" i="9" s="1"/>
  <c r="N345" i="9"/>
  <c r="P345" i="9" s="1"/>
  <c r="N343" i="9"/>
  <c r="P343" i="9" s="1"/>
  <c r="N341" i="9"/>
  <c r="P341" i="9" s="1"/>
  <c r="N338" i="9"/>
  <c r="P338" i="9" s="1"/>
  <c r="N336" i="9"/>
  <c r="P336" i="9" s="1"/>
  <c r="N334" i="9"/>
  <c r="P334" i="9" s="1"/>
  <c r="N332" i="9"/>
  <c r="P332" i="9" s="1"/>
  <c r="N330" i="9"/>
  <c r="P330" i="9" s="1"/>
  <c r="N327" i="9"/>
  <c r="P327" i="9" s="1"/>
  <c r="N325" i="9"/>
  <c r="P325" i="9" s="1"/>
  <c r="N323" i="9"/>
  <c r="P323" i="9" s="1"/>
  <c r="N321" i="9"/>
  <c r="P321" i="9" s="1"/>
  <c r="N319" i="9"/>
  <c r="P319" i="9" s="1"/>
  <c r="N316" i="9"/>
  <c r="P316" i="9" s="1"/>
  <c r="N314" i="9"/>
  <c r="P314" i="9" s="1"/>
  <c r="N312" i="9"/>
  <c r="P312" i="9" s="1"/>
  <c r="N310" i="9"/>
  <c r="P310" i="9" s="1"/>
  <c r="N308" i="9"/>
  <c r="P308" i="9" s="1"/>
  <c r="N305" i="9"/>
  <c r="P305" i="9" s="1"/>
  <c r="N303" i="9"/>
  <c r="P303" i="9" s="1"/>
  <c r="N301" i="9"/>
  <c r="P301" i="9" s="1"/>
  <c r="N299" i="9"/>
  <c r="P299" i="9" s="1"/>
  <c r="N297" i="9"/>
  <c r="P297" i="9" s="1"/>
  <c r="N294" i="9"/>
  <c r="P294" i="9" s="1"/>
  <c r="N292" i="9"/>
  <c r="P292" i="9" s="1"/>
  <c r="N290" i="9"/>
  <c r="P290" i="9" s="1"/>
  <c r="N288" i="9"/>
  <c r="P288" i="9" s="1"/>
  <c r="N286" i="9"/>
  <c r="P286" i="9" s="1"/>
  <c r="N283" i="9"/>
  <c r="P283" i="9" s="1"/>
  <c r="N281" i="9"/>
  <c r="P281" i="9" s="1"/>
  <c r="N279" i="9"/>
  <c r="P279" i="9" s="1"/>
  <c r="N277" i="9"/>
  <c r="P277" i="9" s="1"/>
  <c r="N275" i="9"/>
  <c r="P275" i="9" s="1"/>
  <c r="N272" i="9"/>
  <c r="P272" i="9" s="1"/>
  <c r="N270" i="9"/>
  <c r="P270" i="9" s="1"/>
  <c r="N268" i="9"/>
  <c r="P268" i="9" s="1"/>
  <c r="N266" i="9"/>
  <c r="P266" i="9" s="1"/>
  <c r="N264" i="9"/>
  <c r="P264" i="9" s="1"/>
  <c r="N261" i="9"/>
  <c r="P261" i="9" s="1"/>
  <c r="N259" i="9"/>
  <c r="P259" i="9" s="1"/>
  <c r="N257" i="9"/>
  <c r="P257" i="9" s="1"/>
  <c r="N255" i="9"/>
  <c r="P255" i="9" s="1"/>
  <c r="N253" i="9"/>
  <c r="P253" i="9" s="1"/>
  <c r="N250" i="9"/>
  <c r="P250" i="9" s="1"/>
  <c r="N248" i="9"/>
  <c r="P248" i="9" s="1"/>
  <c r="N246" i="9"/>
  <c r="P246" i="9" s="1"/>
  <c r="N244" i="9"/>
  <c r="P244" i="9" s="1"/>
  <c r="N242" i="9"/>
  <c r="P242" i="9" s="1"/>
  <c r="N239" i="9"/>
  <c r="P239" i="9" s="1"/>
  <c r="N237" i="9"/>
  <c r="P237" i="9" s="1"/>
  <c r="N235" i="9"/>
  <c r="P235" i="9" s="1"/>
  <c r="N233" i="9"/>
  <c r="P233" i="9" s="1"/>
  <c r="N231" i="9"/>
  <c r="P231" i="9" s="1"/>
  <c r="N228" i="9"/>
  <c r="P228" i="9" s="1"/>
  <c r="N226" i="9"/>
  <c r="P226" i="9" s="1"/>
  <c r="N224" i="9"/>
  <c r="P224" i="9" s="1"/>
  <c r="N222" i="9"/>
  <c r="P222" i="9" s="1"/>
  <c r="N217" i="9"/>
  <c r="P217" i="9" s="1"/>
  <c r="N215" i="9"/>
  <c r="P215" i="9" s="1"/>
  <c r="N213" i="9"/>
  <c r="P213" i="9" s="1"/>
  <c r="N211" i="9"/>
  <c r="P211" i="9" s="1"/>
  <c r="N209" i="9"/>
  <c r="P209" i="9" s="1"/>
  <c r="N199" i="9"/>
  <c r="P199" i="9" s="1"/>
  <c r="N197" i="9"/>
  <c r="P197" i="9" s="1"/>
  <c r="N193" i="9"/>
  <c r="P193" i="9" s="1"/>
  <c r="N189" i="9"/>
  <c r="P189" i="9" s="1"/>
  <c r="N185" i="9"/>
  <c r="P185" i="9" s="1"/>
  <c r="N181" i="9"/>
  <c r="P181" i="9" s="1"/>
  <c r="N178" i="9"/>
  <c r="P178" i="9" s="1"/>
  <c r="N174" i="9"/>
  <c r="P174" i="9" s="1"/>
  <c r="N170" i="9"/>
  <c r="P170" i="9" s="1"/>
  <c r="N166" i="9"/>
  <c r="P166" i="9" s="1"/>
  <c r="N164" i="9"/>
  <c r="P164" i="9" s="1"/>
  <c r="N162" i="9"/>
  <c r="P162" i="9" s="1"/>
  <c r="N160" i="9"/>
  <c r="P160" i="9" s="1"/>
  <c r="N158" i="9"/>
  <c r="P158" i="9" s="1"/>
  <c r="N156" i="9"/>
  <c r="P156" i="9" s="1"/>
  <c r="N154" i="9"/>
  <c r="P154" i="9" s="1"/>
  <c r="N152" i="9"/>
  <c r="P152" i="9" s="1"/>
  <c r="N150" i="9"/>
  <c r="P150" i="9" s="1"/>
  <c r="N142" i="9"/>
  <c r="P142" i="9" s="1"/>
  <c r="N140" i="9"/>
  <c r="P140" i="9" s="1"/>
  <c r="N138" i="9"/>
  <c r="P138" i="9" s="1"/>
  <c r="N136" i="9"/>
  <c r="P136" i="9" s="1"/>
  <c r="N134" i="9"/>
  <c r="P134" i="9" s="1"/>
  <c r="N132" i="9"/>
  <c r="P132" i="9" s="1"/>
  <c r="N130" i="9"/>
  <c r="P130" i="9" s="1"/>
  <c r="N128" i="9"/>
  <c r="P128" i="9" s="1"/>
  <c r="N126" i="9"/>
  <c r="P126" i="9" s="1"/>
  <c r="N118" i="9"/>
  <c r="P118" i="9" s="1"/>
  <c r="N116" i="9"/>
  <c r="P116" i="9" s="1"/>
  <c r="N114" i="9"/>
  <c r="P114" i="9" s="1"/>
  <c r="N112" i="9"/>
  <c r="P112" i="9" s="1"/>
  <c r="N110" i="9"/>
  <c r="P110" i="9" s="1"/>
  <c r="N108" i="9"/>
  <c r="P108" i="9" s="1"/>
  <c r="N106" i="9"/>
  <c r="P106" i="9" s="1"/>
  <c r="N104" i="9"/>
  <c r="P104" i="9" s="1"/>
  <c r="N102" i="9"/>
  <c r="P102" i="9" s="1"/>
  <c r="N100" i="9"/>
  <c r="P100" i="9" s="1"/>
  <c r="N92" i="9"/>
  <c r="P92" i="9" s="1"/>
  <c r="N90" i="9"/>
  <c r="P90" i="9" s="1"/>
  <c r="N88" i="9"/>
  <c r="P88" i="9" s="1"/>
  <c r="N86" i="9"/>
  <c r="P86" i="9" s="1"/>
  <c r="N84" i="9"/>
  <c r="P84" i="9" s="1"/>
  <c r="N82" i="9"/>
  <c r="P82" i="9" s="1"/>
  <c r="N80" i="9"/>
  <c r="P80" i="9" s="1"/>
  <c r="N78" i="9"/>
  <c r="P78" i="9" s="1"/>
  <c r="N76" i="9"/>
  <c r="P76" i="9" s="1"/>
  <c r="N74" i="9"/>
  <c r="P74" i="9" s="1"/>
  <c r="N72" i="9"/>
  <c r="P72" i="9" s="1"/>
  <c r="N70" i="9"/>
  <c r="P70" i="9" s="1"/>
  <c r="N68" i="9"/>
  <c r="P68" i="9" s="1"/>
  <c r="N66" i="9"/>
  <c r="P66" i="9" s="1"/>
  <c r="N64" i="9"/>
  <c r="P64" i="9" s="1"/>
  <c r="N62" i="9"/>
  <c r="P62" i="9" s="1"/>
  <c r="N60" i="9"/>
  <c r="P60" i="9" s="1"/>
  <c r="W58" i="9"/>
  <c r="Y58" i="9" s="1"/>
  <c r="N58" i="9"/>
  <c r="P58" i="9" s="1"/>
  <c r="N167" i="7"/>
  <c r="P167" i="7" s="1"/>
  <c r="N169" i="7"/>
  <c r="P169" i="7" s="1"/>
  <c r="N171" i="7"/>
  <c r="P171" i="7" s="1"/>
  <c r="N173" i="7"/>
  <c r="P173" i="7" s="1"/>
  <c r="N175" i="7"/>
  <c r="P175" i="7" s="1"/>
  <c r="N177" i="7"/>
  <c r="P177" i="7" s="1"/>
  <c r="N179" i="7"/>
  <c r="P179" i="7" s="1"/>
  <c r="N181" i="7"/>
  <c r="P181" i="7" s="1"/>
  <c r="N183" i="7"/>
  <c r="P183" i="7" s="1"/>
  <c r="N185" i="7"/>
  <c r="P185" i="7" s="1"/>
  <c r="N187" i="7"/>
  <c r="P187" i="7" s="1"/>
  <c r="N189" i="7"/>
  <c r="P189" i="7" s="1"/>
  <c r="N191" i="7"/>
  <c r="P191" i="7" s="1"/>
  <c r="N193" i="7"/>
  <c r="P193" i="7" s="1"/>
  <c r="N195" i="7"/>
  <c r="P195" i="7" s="1"/>
  <c r="N197" i="7"/>
  <c r="P197" i="7" s="1"/>
  <c r="N199" i="7"/>
  <c r="P199" i="7" s="1"/>
  <c r="N201" i="7"/>
  <c r="P201" i="7" s="1"/>
  <c r="N203" i="7"/>
  <c r="P203" i="7" s="1"/>
  <c r="N205" i="7"/>
  <c r="P205" i="7" s="1"/>
  <c r="N207" i="7"/>
  <c r="P207" i="7" s="1"/>
  <c r="N209" i="7"/>
  <c r="P209" i="7" s="1"/>
  <c r="N219" i="7"/>
  <c r="P219" i="7" s="1"/>
  <c r="N221" i="7"/>
  <c r="P221" i="7" s="1"/>
  <c r="N223" i="7"/>
  <c r="P223" i="7" s="1"/>
  <c r="N225" i="7"/>
  <c r="P225" i="7" s="1"/>
  <c r="N227" i="7"/>
  <c r="P227" i="7" s="1"/>
  <c r="N229" i="7"/>
  <c r="P229" i="7" s="1"/>
  <c r="N231" i="7"/>
  <c r="P231" i="7" s="1"/>
  <c r="N233" i="7"/>
  <c r="P233" i="7" s="1"/>
  <c r="N235" i="7"/>
  <c r="P235" i="7" s="1"/>
  <c r="N237" i="7"/>
  <c r="P237" i="7" s="1"/>
  <c r="N239" i="7"/>
  <c r="P239" i="7" s="1"/>
  <c r="N241" i="7"/>
  <c r="P241" i="7" s="1"/>
  <c r="N244" i="7"/>
  <c r="P244" i="7" s="1"/>
  <c r="N246" i="7"/>
  <c r="P246" i="7" s="1"/>
  <c r="N248" i="7"/>
  <c r="P248" i="7" s="1"/>
  <c r="N250" i="7"/>
  <c r="P250" i="7" s="1"/>
  <c r="N252" i="7"/>
  <c r="P252" i="7" s="1"/>
  <c r="N254" i="7"/>
  <c r="P254" i="7" s="1"/>
  <c r="N256" i="7"/>
  <c r="P256" i="7" s="1"/>
  <c r="N258" i="7"/>
  <c r="P258" i="7" s="1"/>
  <c r="N260" i="7"/>
  <c r="P260" i="7" s="1"/>
  <c r="N262" i="7"/>
  <c r="P262" i="7" s="1"/>
  <c r="N264" i="7"/>
  <c r="P264" i="7" s="1"/>
  <c r="N266" i="7"/>
  <c r="P266" i="7" s="1"/>
  <c r="N268" i="7"/>
  <c r="P268" i="7" s="1"/>
  <c r="W167" i="7"/>
  <c r="Y167" i="7" s="1"/>
  <c r="W169" i="7"/>
  <c r="Y169" i="7" s="1"/>
  <c r="W171" i="7"/>
  <c r="Y171" i="7" s="1"/>
  <c r="W173" i="7"/>
  <c r="Y173" i="7" s="1"/>
  <c r="W175" i="7"/>
  <c r="Y175" i="7" s="1"/>
  <c r="W177" i="7"/>
  <c r="Y177" i="7" s="1"/>
  <c r="W179" i="7"/>
  <c r="Y179" i="7" s="1"/>
  <c r="W181" i="7"/>
  <c r="Y181" i="7" s="1"/>
  <c r="W183" i="7"/>
  <c r="Y183" i="7" s="1"/>
  <c r="W185" i="7"/>
  <c r="Y185" i="7" s="1"/>
  <c r="W187" i="7"/>
  <c r="Y187" i="7" s="1"/>
  <c r="W189" i="7"/>
  <c r="Y189" i="7" s="1"/>
  <c r="W191" i="7"/>
  <c r="Y191" i="7" s="1"/>
  <c r="W193" i="7"/>
  <c r="Y193" i="7" s="1"/>
  <c r="W195" i="7"/>
  <c r="Y195" i="7" s="1"/>
  <c r="W197" i="7"/>
  <c r="Y197" i="7" s="1"/>
  <c r="W199" i="7"/>
  <c r="Y199" i="7" s="1"/>
  <c r="W201" i="7"/>
  <c r="Y201" i="7" s="1"/>
  <c r="W203" i="7"/>
  <c r="Y203" i="7" s="1"/>
  <c r="W205" i="7"/>
  <c r="Y205" i="7" s="1"/>
  <c r="W207" i="7"/>
  <c r="Y207" i="7" s="1"/>
  <c r="W209" i="7"/>
  <c r="Y209" i="7" s="1"/>
  <c r="W219" i="7"/>
  <c r="Y219" i="7" s="1"/>
  <c r="W221" i="7"/>
  <c r="Y221" i="7" s="1"/>
  <c r="W223" i="7"/>
  <c r="Y223" i="7" s="1"/>
  <c r="W225" i="7"/>
  <c r="Y225" i="7" s="1"/>
  <c r="W227" i="7"/>
  <c r="Y227" i="7" s="1"/>
  <c r="W229" i="7"/>
  <c r="Y229" i="7" s="1"/>
  <c r="W231" i="7"/>
  <c r="Y231" i="7" s="1"/>
  <c r="W233" i="7"/>
  <c r="Y233" i="7" s="1"/>
  <c r="W235" i="7"/>
  <c r="Y235" i="7" s="1"/>
  <c r="W237" i="7"/>
  <c r="Y237" i="7" s="1"/>
  <c r="W239" i="7"/>
  <c r="Y239" i="7" s="1"/>
  <c r="W241" i="7"/>
  <c r="Y241" i="7" s="1"/>
  <c r="W244" i="7"/>
  <c r="Y244" i="7" s="1"/>
  <c r="W246" i="7"/>
  <c r="Y246" i="7" s="1"/>
  <c r="W248" i="7"/>
  <c r="Y248" i="7" s="1"/>
  <c r="W250" i="7"/>
  <c r="Y250" i="7" s="1"/>
  <c r="W252" i="7"/>
  <c r="Y252" i="7" s="1"/>
  <c r="W254" i="7"/>
  <c r="Y254" i="7" s="1"/>
  <c r="W256" i="7"/>
  <c r="Y256" i="7" s="1"/>
  <c r="W258" i="7"/>
  <c r="Y258" i="7" s="1"/>
  <c r="W260" i="7"/>
  <c r="Y260" i="7" s="1"/>
  <c r="W262" i="7"/>
  <c r="Y262" i="7" s="1"/>
  <c r="W264" i="7"/>
  <c r="Y264" i="7" s="1"/>
  <c r="W266" i="7"/>
  <c r="Y266" i="7" s="1"/>
  <c r="W268" i="7"/>
  <c r="Y268" i="7" s="1"/>
  <c r="W280" i="7"/>
  <c r="Y280" i="7" s="1"/>
  <c r="W278" i="7"/>
  <c r="Y278" i="7" s="1"/>
  <c r="W274" i="7"/>
  <c r="Y274" i="7" s="1"/>
  <c r="W272" i="7"/>
  <c r="Y272" i="7" s="1"/>
  <c r="N280" i="7"/>
  <c r="P280" i="7" s="1"/>
  <c r="N278" i="7"/>
  <c r="P278" i="7" s="1"/>
  <c r="N274" i="7"/>
  <c r="P274" i="7" s="1"/>
  <c r="N272" i="7"/>
  <c r="P272" i="7" s="1"/>
  <c r="W270" i="7"/>
  <c r="Y270" i="7" s="1"/>
  <c r="N270" i="7"/>
  <c r="P270" i="7" s="1"/>
  <c r="P202" i="9" l="1"/>
  <c r="Y383" i="9"/>
  <c r="P94" i="9"/>
  <c r="P121" i="9"/>
  <c r="P16" i="9" s="1"/>
  <c r="P367" i="9"/>
  <c r="P25" i="9" s="1"/>
  <c r="Y94" i="9"/>
  <c r="Y13" i="9" s="1"/>
  <c r="Y121" i="9"/>
  <c r="Y16" i="9" s="1"/>
  <c r="Y283" i="7"/>
  <c r="Y22" i="7" s="1"/>
  <c r="P283" i="7"/>
  <c r="P22" i="7" s="1"/>
  <c r="P144" i="9"/>
  <c r="Y202" i="9"/>
  <c r="Y367" i="9"/>
  <c r="Y25" i="9" s="1"/>
  <c r="E9" i="16"/>
  <c r="E25" i="16" s="1"/>
  <c r="F28" i="8"/>
  <c r="G28" i="8" s="1"/>
  <c r="H28" i="8" s="1"/>
  <c r="P19" i="7"/>
  <c r="F169" i="11"/>
  <c r="Z20" i="8" s="1"/>
  <c r="AA20" i="8" s="1"/>
  <c r="AB20" i="8" s="1"/>
  <c r="P16" i="7"/>
  <c r="P13" i="7"/>
  <c r="Y25" i="7"/>
  <c r="P19" i="9"/>
  <c r="P346" i="7"/>
  <c r="P28" i="7" s="1"/>
  <c r="P25" i="7"/>
  <c r="AA22" i="8"/>
  <c r="AB22" i="8" s="1"/>
  <c r="AA24" i="8"/>
  <c r="AB24" i="8" s="1"/>
  <c r="Q18" i="8"/>
  <c r="R18" i="8" s="1"/>
  <c r="Y28" i="9"/>
  <c r="Y22" i="9"/>
  <c r="Y19" i="9"/>
  <c r="P28" i="9"/>
  <c r="P22" i="9"/>
  <c r="P13" i="9"/>
  <c r="Y28" i="7"/>
  <c r="Y13" i="7"/>
  <c r="Y19" i="7"/>
  <c r="Y16" i="7"/>
  <c r="P33" i="7" l="1"/>
  <c r="P14" i="8" s="1"/>
  <c r="Q14" i="8" s="1"/>
  <c r="R14" i="8" s="1"/>
  <c r="F170" i="11"/>
  <c r="F171" i="11" s="1"/>
  <c r="G62" i="14"/>
  <c r="F166" i="14" s="1"/>
  <c r="F169" i="14" s="1"/>
  <c r="P20" i="8" s="1"/>
  <c r="F20" i="8" s="1"/>
  <c r="Y31" i="9"/>
  <c r="P31" i="9"/>
  <c r="Y33" i="7"/>
  <c r="P35" i="7" l="1"/>
  <c r="P37" i="7" s="1"/>
  <c r="F170" i="14"/>
  <c r="F171" i="14" s="1"/>
  <c r="Q20" i="8"/>
  <c r="R20" i="8" s="1"/>
  <c r="Y35" i="7"/>
  <c r="Y37" i="7" s="1"/>
  <c r="Z14" i="8"/>
  <c r="AA14" i="8" s="1"/>
  <c r="AB14" i="8" s="1"/>
  <c r="Y33" i="9"/>
  <c r="Y35" i="9" s="1"/>
  <c r="Z16" i="8"/>
  <c r="P33" i="9"/>
  <c r="P35" i="9" s="1"/>
  <c r="P16" i="8"/>
  <c r="AA16" i="8" l="1"/>
  <c r="AB16" i="8" s="1"/>
  <c r="Q16" i="8"/>
  <c r="R16" i="8" s="1"/>
  <c r="G16" i="9"/>
  <c r="G383" i="9"/>
  <c r="G28" i="9" s="1"/>
  <c r="G68" i="10"/>
  <c r="G13" i="10" s="1"/>
  <c r="G346" i="7"/>
  <c r="G28" i="7" s="1"/>
  <c r="G144" i="9"/>
  <c r="G19" i="9" s="1"/>
  <c r="G94" i="9"/>
  <c r="G13" i="9" s="1"/>
  <c r="G202" i="9"/>
  <c r="G22" i="9" s="1"/>
  <c r="G119" i="10"/>
  <c r="G19" i="10" s="1"/>
  <c r="G145" i="10"/>
  <c r="G22" i="10" s="1"/>
  <c r="G93" i="10"/>
  <c r="G16" i="10" s="1"/>
  <c r="G167" i="10"/>
  <c r="G25" i="10" s="1"/>
  <c r="G182" i="10"/>
  <c r="G28" i="10" s="1"/>
  <c r="G331" i="7"/>
  <c r="G25" i="7" s="1"/>
  <c r="G160" i="7"/>
  <c r="G19" i="7" s="1"/>
  <c r="G283" i="7"/>
  <c r="G22" i="7" s="1"/>
  <c r="G367" i="9"/>
  <c r="G25" i="9" s="1"/>
  <c r="G130" i="7"/>
  <c r="G16" i="7" s="1"/>
  <c r="G97" i="7"/>
  <c r="G13" i="7" s="1"/>
  <c r="G18" i="13" l="1"/>
  <c r="F24" i="12"/>
  <c r="G32" i="10"/>
  <c r="G31" i="9"/>
  <c r="G33" i="7"/>
  <c r="F14" i="8" s="1"/>
  <c r="P24" i="8" l="1"/>
  <c r="Q24" i="8" s="1"/>
  <c r="R24" i="8" s="1"/>
  <c r="F24" i="8"/>
  <c r="G24" i="8" s="1"/>
  <c r="H24" i="8" s="1"/>
  <c r="F22" i="8"/>
  <c r="P22" i="8"/>
  <c r="Q22" i="8" s="1"/>
  <c r="R22" i="8" s="1"/>
  <c r="F18" i="8"/>
  <c r="Z18" i="8"/>
  <c r="G34" i="10"/>
  <c r="G36" i="10" s="1"/>
  <c r="G33" i="9"/>
  <c r="G35" i="9" s="1"/>
  <c r="F16" i="8"/>
  <c r="G35" i="7"/>
  <c r="G37" i="7" s="1"/>
  <c r="F37" i="8" l="1"/>
  <c r="G37" i="8" s="1"/>
  <c r="H37" i="8" s="1"/>
  <c r="P39" i="8"/>
  <c r="Q39" i="8" s="1"/>
  <c r="R39" i="8" s="1"/>
  <c r="G22" i="8"/>
  <c r="H22" i="8" s="1"/>
  <c r="AA18" i="8"/>
  <c r="AB18" i="8" s="1"/>
  <c r="Z39" i="8"/>
  <c r="AA39" i="8" s="1"/>
  <c r="AB39" i="8" s="1"/>
  <c r="G20" i="13"/>
  <c r="G22" i="13" s="1"/>
  <c r="G20" i="8"/>
  <c r="H20" i="8" s="1"/>
  <c r="F39" i="8" l="1"/>
  <c r="G39" i="8" s="1"/>
  <c r="H39" i="8" s="1"/>
  <c r="F26" i="12"/>
  <c r="F28" i="12" s="1"/>
  <c r="G18" i="8" l="1"/>
  <c r="H18" i="8" s="1"/>
  <c r="G16" i="8" l="1"/>
  <c r="H16" i="8" s="1"/>
  <c r="G14" i="8" l="1"/>
  <c r="H14" i="8" s="1"/>
</calcChain>
</file>

<file path=xl/sharedStrings.xml><?xml version="1.0" encoding="utf-8"?>
<sst xmlns="http://schemas.openxmlformats.org/spreadsheetml/2006/main" count="6772" uniqueCount="1837">
  <si>
    <t>PREDDELA</t>
  </si>
  <si>
    <t>vrednost</t>
  </si>
  <si>
    <t>REKAPITULACIJA</t>
  </si>
  <si>
    <t>kom</t>
  </si>
  <si>
    <t>Opis postavke</t>
  </si>
  <si>
    <t>m</t>
  </si>
  <si>
    <t>m2</t>
  </si>
  <si>
    <t>PREDDELA  SKUPAJ</t>
  </si>
  <si>
    <t>ZEMELJSKA DELA</t>
  </si>
  <si>
    <t>m3</t>
  </si>
  <si>
    <t>ZEMELJSKA DELA SKUPAJ</t>
  </si>
  <si>
    <t>kos</t>
  </si>
  <si>
    <t>I.</t>
  </si>
  <si>
    <t>II.</t>
  </si>
  <si>
    <t>III.</t>
  </si>
  <si>
    <t>IV.</t>
  </si>
  <si>
    <t>V.</t>
  </si>
  <si>
    <t xml:space="preserve">SKUPAJ </t>
  </si>
  <si>
    <t xml:space="preserve">VSE SKUPAJ </t>
  </si>
  <si>
    <t>zap. št.</t>
  </si>
  <si>
    <t>šifra</t>
  </si>
  <si>
    <t>12 411</t>
  </si>
  <si>
    <t>2. 01</t>
  </si>
  <si>
    <t>2. 02</t>
  </si>
  <si>
    <t>2. 03</t>
  </si>
  <si>
    <t>2. 04</t>
  </si>
  <si>
    <t>2. 05</t>
  </si>
  <si>
    <t>2. 06</t>
  </si>
  <si>
    <t>21 224</t>
  </si>
  <si>
    <t>22 112</t>
  </si>
  <si>
    <t>25 112</t>
  </si>
  <si>
    <t>25 151</t>
  </si>
  <si>
    <t>29 153</t>
  </si>
  <si>
    <t>29 154</t>
  </si>
  <si>
    <t>t</t>
  </si>
  <si>
    <t>Doplačilo za zatravitev s semenom</t>
  </si>
  <si>
    <t>Odlaganje odpadnega asfalta na komunalno deponijo</t>
  </si>
  <si>
    <t>Odlaganje odpadnega cementnega betona na komunalno deponijo</t>
  </si>
  <si>
    <t>VOZIŠČNE KONSTRUKCIJE</t>
  </si>
  <si>
    <t>3. 01</t>
  </si>
  <si>
    <t>3. 04</t>
  </si>
  <si>
    <t>3. 05</t>
  </si>
  <si>
    <t>35 214</t>
  </si>
  <si>
    <t>VOZIŠČNE KONSTRUKCIJE SKUPAJ</t>
  </si>
  <si>
    <t>4. 01</t>
  </si>
  <si>
    <t>4. 02</t>
  </si>
  <si>
    <t>4. 05</t>
  </si>
  <si>
    <t>4. 06</t>
  </si>
  <si>
    <t>OPREMA CESTE</t>
  </si>
  <si>
    <t>SKUPAJ OPREMA CESTE</t>
  </si>
  <si>
    <t>5. 01</t>
  </si>
  <si>
    <t>5. 02</t>
  </si>
  <si>
    <t>5. 04</t>
  </si>
  <si>
    <t>5. 05</t>
  </si>
  <si>
    <t>5. 06</t>
  </si>
  <si>
    <t>61 122</t>
  </si>
  <si>
    <t>Izdelava temelja iz cementnega betona C 12/15, globine 80 cm, premera 30 cm</t>
  </si>
  <si>
    <t>5. 07</t>
  </si>
  <si>
    <t>5. 08</t>
  </si>
  <si>
    <t>0</t>
  </si>
  <si>
    <t>1. 05</t>
  </si>
  <si>
    <t>1. 06</t>
  </si>
  <si>
    <t>1. 01</t>
  </si>
  <si>
    <t>1. 02</t>
  </si>
  <si>
    <t>1. 03</t>
  </si>
  <si>
    <t>1. 04</t>
  </si>
  <si>
    <t>1. 07</t>
  </si>
  <si>
    <t>1. 08</t>
  </si>
  <si>
    <t>1. 09</t>
  </si>
  <si>
    <t>1. 12</t>
  </si>
  <si>
    <t>1. 13</t>
  </si>
  <si>
    <t>1. 16</t>
  </si>
  <si>
    <t>1. 17</t>
  </si>
  <si>
    <t>12 323</t>
  </si>
  <si>
    <t>%</t>
  </si>
  <si>
    <t>12 476</t>
  </si>
  <si>
    <t>21 112</t>
  </si>
  <si>
    <t>21 234</t>
  </si>
  <si>
    <t>Široki izkop vezljive zemljine – 3. kategorije – strojno z nakladanjem in odvozom na deponijo izvajalca</t>
  </si>
  <si>
    <t>Valjanje in fino planiranje PZU do tčnosti +/- 1cm</t>
  </si>
  <si>
    <t>3. 06</t>
  </si>
  <si>
    <t>DDV - 22%</t>
  </si>
  <si>
    <t>1</t>
  </si>
  <si>
    <t>12 261</t>
  </si>
  <si>
    <t>12 322</t>
  </si>
  <si>
    <t>Porušitev in odstranitev prepusta iz cevi s premerom do 60 cm, z odvozom na lastno deponijo izvajalca</t>
  </si>
  <si>
    <t>Porušitev in odstranitev glave prepusta s premerom do 60 cm, z nakladanjem in odvozom na lastno deponijo izvajalca</t>
  </si>
  <si>
    <t>12 435</t>
  </si>
  <si>
    <t>1. 10</t>
  </si>
  <si>
    <t>3. 07</t>
  </si>
  <si>
    <t>3. 08</t>
  </si>
  <si>
    <t>35 235</t>
  </si>
  <si>
    <t>3. 10</t>
  </si>
  <si>
    <t>2</t>
  </si>
  <si>
    <t>4. 07</t>
  </si>
  <si>
    <t>4. 08</t>
  </si>
  <si>
    <t>4. 10</t>
  </si>
  <si>
    <t>4. 11</t>
  </si>
  <si>
    <t>4. 12</t>
  </si>
  <si>
    <t>4. 14</t>
  </si>
  <si>
    <t>4. 15</t>
  </si>
  <si>
    <t>4. 16</t>
  </si>
  <si>
    <t>4. 17</t>
  </si>
  <si>
    <t>4. 18</t>
  </si>
  <si>
    <t>Dvig kape vodovodnega ventila na ustrezno niveleto z vsemi pomožnimi deli in materialom</t>
  </si>
  <si>
    <t>4. 19</t>
  </si>
  <si>
    <t>Dobava in vgraditev stebrička za prometni znak iz vroče cinkane jeklene cevi s premerom 64 mm, dolge do 3500 mm</t>
  </si>
  <si>
    <t>61 217</t>
  </si>
  <si>
    <t>5. 03</t>
  </si>
  <si>
    <t>62 168</t>
  </si>
  <si>
    <t>PROJEKTANTSKI  PREDRAČUN</t>
  </si>
  <si>
    <t>4. 20</t>
  </si>
  <si>
    <t>Obnova in zavarovanje zakoličbe osi trase ostale javne ceste v ravninskem terenu</t>
  </si>
  <si>
    <t>11 121</t>
  </si>
  <si>
    <t>11 221</t>
  </si>
  <si>
    <t>Porušitev in odstranitev asfaltne plasti v debelini od 6 do 10 cm, z odvozom na lastno deponijo izvajalca</t>
  </si>
  <si>
    <t>Rezanje asfaltne plasti s talno diamantno žago, debele 6 do 10 cm</t>
  </si>
  <si>
    <t>12 382</t>
  </si>
  <si>
    <t>1. 11</t>
  </si>
  <si>
    <t>1. 18</t>
  </si>
  <si>
    <t>Prestavitev jeklene varnostne ograje</t>
  </si>
  <si>
    <t>12 236</t>
  </si>
  <si>
    <t>1. 19</t>
  </si>
  <si>
    <t>1. 14</t>
  </si>
  <si>
    <t>12 391</t>
  </si>
  <si>
    <t>Dobava in vgraditev pokrova iz duktilne litine z nosilnostjo 125 kN, s prerezom 400/400 mm</t>
  </si>
  <si>
    <t>43 171</t>
  </si>
  <si>
    <t>43 291</t>
  </si>
  <si>
    <t>43 183</t>
  </si>
  <si>
    <t>43 184</t>
  </si>
  <si>
    <t>43 185</t>
  </si>
  <si>
    <t>Obnova in zavarovanje zakoličbe osi meteorne kanalizacije in odvodnega jarka v ravninskem terenu</t>
  </si>
  <si>
    <t>4. 03</t>
  </si>
  <si>
    <t>4. 04</t>
  </si>
  <si>
    <t>4. 09</t>
  </si>
  <si>
    <t>4. 22</t>
  </si>
  <si>
    <t>4. 24</t>
  </si>
  <si>
    <t>4. 25</t>
  </si>
  <si>
    <t>2. 07</t>
  </si>
  <si>
    <t>2. 08</t>
  </si>
  <si>
    <t>2. 09</t>
  </si>
  <si>
    <t>2. 11</t>
  </si>
  <si>
    <t>2. 10</t>
  </si>
  <si>
    <t>2. 12</t>
  </si>
  <si>
    <t>Dobava in vgraditev stebrička za prometni znak iz vroče cinkane jeklene cevi s premerom 64 mm, dolge do 4000 mm</t>
  </si>
  <si>
    <t>61 713</t>
  </si>
  <si>
    <t>61 218</t>
  </si>
  <si>
    <t>Dobava in vgraditev predfabriciranega pogreznjenega robnika iz cementnega betona  s prerezom 10/20 cm v cementni beton C16/20</t>
  </si>
  <si>
    <t>3. 09</t>
  </si>
  <si>
    <t>4. 27</t>
  </si>
  <si>
    <t>Odstranitev obstoječega enega prometnega znaka na enem drogu in ponovna postavitev z vsem potrebnim delom in materialom (izkopi, zasipi, temelj)</t>
  </si>
  <si>
    <t>6</t>
  </si>
  <si>
    <t>12 297- 01</t>
  </si>
  <si>
    <t>12 292</t>
  </si>
  <si>
    <t>Porušitev in odstranitev ograje iz lesenih letev na kovinski podkonstrukciji in točkovnih temeljih</t>
  </si>
  <si>
    <t>12 291- 01</t>
  </si>
  <si>
    <t>12 291- 02</t>
  </si>
  <si>
    <t>Porušitev in odstranitev ograje iz žične mreže na nizki kovinski podkonstrukciji na točkovnih temeljih</t>
  </si>
  <si>
    <t>12 297- 03</t>
  </si>
  <si>
    <t>Poruštev in odstranitev ograje iz zimzelenega drevja (brajde) visoke rasti z podkonstrukcijo iz vitkih betonskih stebrov (H = 2,0 m)</t>
  </si>
  <si>
    <t>Porušitev in odstranitev ograje iz žične mreže (lamelna ograja) na nizki kovinski podkonstrukciji na točkovnih temeljih</t>
  </si>
  <si>
    <t>4</t>
  </si>
  <si>
    <t>Poruštev in odstranitev ograje iz zimzelenega drevja visoke rasti (ciprese)</t>
  </si>
  <si>
    <t>Ponovna postavitev ograje iz žične mreže (lamelna ograja) na nizki kovinski podkonstrukciji na točkovnih betonskih temeljih</t>
  </si>
  <si>
    <t>Ponovna postavitev ograje iz lesenih letev na kovinski podkonstrukciji in točkovnih betonskih temeljih</t>
  </si>
  <si>
    <t>Posek in odstranitev drevesa z deblom premera 31 do 50 cm ter odstranitev vej</t>
  </si>
  <si>
    <t>12 152</t>
  </si>
  <si>
    <t>12 164</t>
  </si>
  <si>
    <t>Odstranitev panja s premerom 31 do 50 cm z odvozom na deponijo na razdaljo do 100 m</t>
  </si>
  <si>
    <t>Porušitev in odstranitev tlakovanega vozišča iz kock s stranico 9 do 12 cm</t>
  </si>
  <si>
    <t>12 342</t>
  </si>
  <si>
    <t>Ponovna ureditev tlakovanega vozišča iz kock s stranico 9 do 12 cm vključno z ureditvijo PZU</t>
  </si>
  <si>
    <t>ODVODNJAVANJE CESTNIH METEORNIH VOD</t>
  </si>
  <si>
    <t>SKUPAJ ODVODNJAVANJE CESTNIH METEORNIH VOD</t>
  </si>
  <si>
    <t>12 282</t>
  </si>
  <si>
    <t>1. 15</t>
  </si>
  <si>
    <t>Humuziranje brežine brez valjanja, v debelini do 15 cm - strojno, z materialom ob trasi in iz deponije ob trasi (post. št. 2. 02 in 2. 03)</t>
  </si>
  <si>
    <t>43 182</t>
  </si>
  <si>
    <t>Izdelava kanalizacije iz cevi PVC, PE, vključno s podložno plastjo iz zmesi kamnitih zrn, premera 20 cm, SN8, v globini do 1,5 m</t>
  </si>
  <si>
    <t>43 186</t>
  </si>
  <si>
    <t>Dobava in vgraditev pokrova iz duktilne litine z nosilnostjo 400 kN, s prerezom 600/600 mm</t>
  </si>
  <si>
    <t>45</t>
  </si>
  <si>
    <t>Izdelava jaška iz PVC,PE krožnega prereza s premerom 60 cm, globokega do 1,50 m</t>
  </si>
  <si>
    <t>Izdelava jaška iz PVC, PE krožnega prereza s premerom 80 cm, globokega do 1,50 m</t>
  </si>
  <si>
    <t>44 322</t>
  </si>
  <si>
    <t>44 342</t>
  </si>
  <si>
    <t>44 362</t>
  </si>
  <si>
    <t>44 975</t>
  </si>
  <si>
    <t>4. 28</t>
  </si>
  <si>
    <t>4. 29</t>
  </si>
  <si>
    <t>4. 30</t>
  </si>
  <si>
    <t>4. 31</t>
  </si>
  <si>
    <t>Izvedba projekta PID odvodnje meteornih vod</t>
  </si>
  <si>
    <t>OSTALE STORITVE</t>
  </si>
  <si>
    <t>VI.</t>
  </si>
  <si>
    <t>6. 01</t>
  </si>
  <si>
    <t>6. 02</t>
  </si>
  <si>
    <t>Projektantski nadzor</t>
  </si>
  <si>
    <t>ur</t>
  </si>
  <si>
    <t>6. 03</t>
  </si>
  <si>
    <t>6. 04</t>
  </si>
  <si>
    <t>SKUPAJ OSTALE STORITVE</t>
  </si>
  <si>
    <t>31 142</t>
  </si>
  <si>
    <t xml:space="preserve">Priprava planuma za polaganje travnih plošč iz peska  frakcije 0-4 mm, z vsemi potrebnimi deli in materialom </t>
  </si>
  <si>
    <t>5. 09</t>
  </si>
  <si>
    <r>
      <t>Izdelava tankoslojne prečne in ostalih označb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250 </t>
    </r>
    <r>
      <rPr>
        <sz val="10"/>
        <rFont val="Symbol"/>
        <family val="1"/>
        <charset val="2"/>
      </rPr>
      <t>m</t>
    </r>
    <r>
      <rPr>
        <sz val="10"/>
        <rFont val="Arial"/>
        <family val="2"/>
        <charset val="238"/>
      </rPr>
      <t>m, širina črte 50 cm (5211-bela)</t>
    </r>
    <r>
      <rPr>
        <vertAlign val="superscript"/>
        <sz val="10"/>
        <rFont val="Arial"/>
        <family val="2"/>
        <charset val="238"/>
      </rPr>
      <t xml:space="preserve"> </t>
    </r>
  </si>
  <si>
    <t>5. 10</t>
  </si>
  <si>
    <t>8</t>
  </si>
  <si>
    <t>REKONSTRUKCIJA DELA REGIONALNE CESTE</t>
  </si>
  <si>
    <t>12 221</t>
  </si>
  <si>
    <r>
      <t>Demontaža obvestilne table s površino do 1 m</t>
    </r>
    <r>
      <rPr>
        <vertAlign val="superscript"/>
        <sz val="10"/>
        <rFont val="Arial"/>
        <family val="2"/>
        <charset val="238"/>
      </rPr>
      <t>2</t>
    </r>
    <r>
      <rPr>
        <sz val="10"/>
        <rFont val="Arial"/>
        <family val="2"/>
        <charset val="238"/>
      </rPr>
      <t xml:space="preserve"> (naselje, …)</t>
    </r>
  </si>
  <si>
    <t>24 112</t>
  </si>
  <si>
    <t>79 514</t>
  </si>
  <si>
    <t>Izdelava projektne dokumentacije za projekt izvedenih del</t>
  </si>
  <si>
    <t>79 351</t>
  </si>
  <si>
    <t>Geotehnični nadzor (sodelovanje geomehanika, izmera nosilnosti, …)</t>
  </si>
  <si>
    <t>79 311</t>
  </si>
  <si>
    <t>Geodetski posnetek izvedenega objekta za potrebe PID in BCP</t>
  </si>
  <si>
    <t>76 441</t>
  </si>
  <si>
    <t>Dobava in vgraditev hidranta (prestavitev hidranta za L= 2 m, z vsem  potrebnim delom in materialom (izkopi, demontaža, montaža, …)</t>
  </si>
  <si>
    <t>R2-438/1307 Trate-Gornja Rdgona</t>
  </si>
  <si>
    <t>146</t>
  </si>
  <si>
    <t>12 374</t>
  </si>
  <si>
    <t>Rezkanje asfaltne krovne plasti v debelini nad 10 cm, brez odvoza, z razgrinjanjem in utrjevanjem na trasi</t>
  </si>
  <si>
    <t>16</t>
  </si>
  <si>
    <t>31</t>
  </si>
  <si>
    <t>10</t>
  </si>
  <si>
    <t>Porušitev betonskih cestnih robnikov in obrob, nakladanje in odvoz na lastno deponijo izvajalca</t>
  </si>
  <si>
    <t>238</t>
  </si>
  <si>
    <t>90</t>
  </si>
  <si>
    <t>91</t>
  </si>
  <si>
    <t>Demontaža plastičnega smernika z odvozom na lastno deponijo izvajalca</t>
  </si>
  <si>
    <t>Porušitev in odstranitev peskolova ali požiralnika iz PE, PVC ali BC cevi premera do 500 mm z nakladanjem in odvozom na lastno deponijo izvajalca</t>
  </si>
  <si>
    <t>12 498</t>
  </si>
  <si>
    <t>3</t>
  </si>
  <si>
    <t>Porušitev in odstranitev meteorne odvodnje iz PE, PVC ali BC cevi premera do 300 mm  vglobini do 1,20m, z nakladanjem in odvozom na lastno deponijo izvajalca</t>
  </si>
  <si>
    <t>12 317</t>
  </si>
  <si>
    <t>Široki izkop zrnate kamnine – 3. kategorije (obstoječi tampon) – strojno z nakladanjem in odvozom na začasno deponijo ob trasi (regionalna cesta, …...)</t>
  </si>
  <si>
    <t>Ureditev planuma temeljnih tal vezljive zemljine – 3. kategorije (nasipi, cesta, AP), z ustreznim ravnanjem in utrjevanjem</t>
  </si>
  <si>
    <t>31 141</t>
  </si>
  <si>
    <t>31 131</t>
  </si>
  <si>
    <t>24 475</t>
  </si>
  <si>
    <t>250</t>
  </si>
  <si>
    <t>20</t>
  </si>
  <si>
    <t>110</t>
  </si>
  <si>
    <t>423</t>
  </si>
  <si>
    <t>7</t>
  </si>
  <si>
    <t>12</t>
  </si>
  <si>
    <t>131</t>
  </si>
  <si>
    <t>22</t>
  </si>
  <si>
    <t>18</t>
  </si>
  <si>
    <t>Porušitev in odstranitev zidu, zaključnih glav ali temeljev izcementnega betona, z odvozom na lastno deponijo izvajalca</t>
  </si>
  <si>
    <t>Nabava dobava in ponovna zasaditev zelene ograje (liguster do višine 0,50 m, v razmaku do 0,40 m) z vsem potrebnim delom in materialom</t>
  </si>
  <si>
    <t>Nabava dobava in ponovna zasaditev zelene ograje (ciprese do višine 1,50 m, v razmaku 0,50 m) z vsem potrebnim delom in materialom</t>
  </si>
  <si>
    <t>12 316</t>
  </si>
  <si>
    <t>Odkop humuzirane/zatravljene bankine, široke 0,51 do 1,00 m z nakladanjem in odvozom na trajno deponijo izvajalca</t>
  </si>
  <si>
    <t>30</t>
  </si>
  <si>
    <t>5</t>
  </si>
  <si>
    <t>248</t>
  </si>
  <si>
    <t>124</t>
  </si>
  <si>
    <t>IZGRADNJA KOLESARSKIH POVRŠIN</t>
  </si>
  <si>
    <t>62 113</t>
  </si>
  <si>
    <r>
      <t>Izdelava tankoslojne vzdolžne označbe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200 </t>
    </r>
    <r>
      <rPr>
        <sz val="10"/>
        <rFont val="Symbol"/>
        <family val="1"/>
        <charset val="2"/>
      </rPr>
      <t>m</t>
    </r>
    <r>
      <rPr>
        <sz val="10"/>
        <rFont val="Arial"/>
        <family val="2"/>
        <charset val="238"/>
      </rPr>
      <t>m, širina črte 15 cm</t>
    </r>
  </si>
  <si>
    <t>5. 11</t>
  </si>
  <si>
    <t>5. 12</t>
  </si>
  <si>
    <t>11</t>
  </si>
  <si>
    <t>3. 02.</t>
  </si>
  <si>
    <t>3. 03</t>
  </si>
  <si>
    <t>ODVODNJAVANJE METEORNIH VOD</t>
  </si>
  <si>
    <t>SKUPAJ ODVODNJAVANJE  METEORNIH VOD</t>
  </si>
  <si>
    <t>44 854</t>
  </si>
  <si>
    <t>Dobava in vgraditev rešetke iz duktilne litine z nosilnostjo 400 kN, s prerezom 400/400 mm</t>
  </si>
  <si>
    <t>150</t>
  </si>
  <si>
    <t>5.10</t>
  </si>
  <si>
    <t>REGIONALNA CESTA</t>
  </si>
  <si>
    <t>KOLESARSKE POVRŠINE</t>
  </si>
  <si>
    <t>Rekonstrukcija dela regionalne ceste in izgradnja kolesarskih površin</t>
  </si>
  <si>
    <t>Vrednost</t>
  </si>
  <si>
    <t>od km 6+144.212 do km 8+855.078 (L=2710,866 m)</t>
  </si>
  <si>
    <t xml:space="preserve">cena/ enoto </t>
  </si>
  <si>
    <t>Vrednost (EUR)</t>
  </si>
  <si>
    <t>kol.</t>
  </si>
  <si>
    <t>v km 6+915.00; 6+970.00; 8+632.00; 8+798.00</t>
  </si>
  <si>
    <t>izgradnja avtobusnih postajališč s hodnikom za pešce</t>
  </si>
  <si>
    <t>em</t>
  </si>
  <si>
    <t>2710</t>
  </si>
  <si>
    <t>Postavitev in zavarovanje prečnega profila ostale javne ceste (cesta) ravninskem  terenu</t>
  </si>
  <si>
    <t>Zakoličba detajlnih točk (krivine, …)</t>
  </si>
  <si>
    <t>00 000</t>
  </si>
  <si>
    <t>781</t>
  </si>
  <si>
    <t>61</t>
  </si>
  <si>
    <t>Porušitev in odstranitev AB paraboličnega prepusta, ali temeljev izcementnega betona, z odvozom na lastno deponijo izvajalca (izkopi, nakladanje, deponiranje, …)</t>
  </si>
  <si>
    <t>Odstranitev prometnega znaka s stranico/premerom 600 mm na enem podstavku z odvozom na lastno deponijo izvajalca</t>
  </si>
  <si>
    <t>Prestavitev CTV ormarice v dolžini 4 m z vsem pomožnim materialom in delom</t>
  </si>
  <si>
    <t>Porušitev in odstranitev asfaltne plasti v debelini nad 10 cm, z odvozom na lastno deponijo izvajalca</t>
  </si>
  <si>
    <t>14905</t>
  </si>
  <si>
    <t>17100</t>
  </si>
  <si>
    <t>295</t>
  </si>
  <si>
    <t>1452</t>
  </si>
  <si>
    <t>Nabava, dobava in polaganje taktilnih označb iz betonskih elementov (30 x 30 x 8,5 cm) po tlorisnem detajlu na suhi beton C25/30 debeline 5cm in v cementno mleko. Podbeton se vgradi za min. 10 cm večji od stranic taktilnih označb. Označbe se položijo brez fug. (čepkaste plošče - 10 kom; rebraste plošče 5 kom)</t>
  </si>
  <si>
    <t>1,35</t>
  </si>
  <si>
    <t>Nabava, dobava in polaganje taktilnih označb iz betonskih elementov (30 x 30 x 8,5 cm) po tlorisnem detajlu na suhi beton C25/30 debeline 5cm in v cementno mleko. Podbeton se vgradi za min. 10 cm večji od stranic taktilnih označb. Označbe se položijo brez fug. (čepkaste plošče - 106 kom; rebraste plošče 32 kom)</t>
  </si>
  <si>
    <t>189</t>
  </si>
  <si>
    <t>15</t>
  </si>
  <si>
    <t>Postavitev in zavarovanje prečnega profila meteorne kanalizacije in odvodnega jarka v ravninskem  terenu</t>
  </si>
  <si>
    <t>AVTOBUSNA POSTAJALIŠČA</t>
  </si>
  <si>
    <t>Odstranitev peskolova iz PE, PVC ali BC cevi premera do 500 mm z nakladanjem in odvozom na lastno deponijo izvajalca</t>
  </si>
  <si>
    <t>135</t>
  </si>
  <si>
    <t>53</t>
  </si>
  <si>
    <t>Ponovna postavitev ograje iz žične mreže na nizki kovinski podkonstrukciji na točkovnih betonskih temeljih (ob AP Žepovci)</t>
  </si>
  <si>
    <t>17</t>
  </si>
  <si>
    <t>Postavitev in zavarovanje prečnega profila ostale javne ceste (ceste) ravninskem  terenu (obnovitev profilov v območju AP - niš</t>
  </si>
  <si>
    <t>159</t>
  </si>
  <si>
    <t>Obnova in zavarovanje zakoličbe osi trase ostale javne ceste v ravninskem terenu (obnova na območju AP - niš)</t>
  </si>
  <si>
    <t>350</t>
  </si>
  <si>
    <t>Površinski izkop plodne zemlje - 1 kategorije v debelini 0,15 m, širine 3,00 m - strojno z nakladanjem in odvozom na deponijo ob trasi</t>
  </si>
  <si>
    <t>120</t>
  </si>
  <si>
    <t>Široki izkop zrnate kamnine – 3. kategorije (obstoječi tampon) – strojno z nakladanjem in odvozom na začasno deponijo ob trasi (obstoječe AP niše)</t>
  </si>
  <si>
    <t>Ureditev planuma temeljnih tal vezljive zemljine – 3. kategorije 8 (AP niše, pločnik)</t>
  </si>
  <si>
    <t>620</t>
  </si>
  <si>
    <t>24 111</t>
  </si>
  <si>
    <t>1210</t>
  </si>
  <si>
    <t>300</t>
  </si>
  <si>
    <t>450</t>
  </si>
  <si>
    <t>975</t>
  </si>
  <si>
    <t>31 143</t>
  </si>
  <si>
    <t>Geodetski posnetek izvedenega objekta za potrebe PID in BCP (3x niša, 1x AP na vozišču)</t>
  </si>
  <si>
    <t>52</t>
  </si>
  <si>
    <t>Obbetoniranje cevi za kanalizacijo s cementnim betonom C 16/20, premera cevi 16 cm</t>
  </si>
  <si>
    <t xml:space="preserve">Izdelava kanalizacije iz cevi PVC, PE, vgrajenih na planumu izkopa premera 16 cm, SN8, v globini do 1,0 m </t>
  </si>
  <si>
    <t>Odstranitev obstoječega enega prometnega znaka na enem drogu</t>
  </si>
  <si>
    <t>Dobava in pritrditev okroglega prometnega znaka, podloga iz vroče cinkane jeklene pločevine, znak z odsevno folijo RA1, premera 600 mm</t>
  </si>
  <si>
    <t>61 611</t>
  </si>
  <si>
    <t>61 622</t>
  </si>
  <si>
    <t xml:space="preserve">Dobava in pritrditev trikotnega prometnega znaka, podloga iz vroče cinkane jeklene pločevine, znak z odsevno folijo RA2, premera 600 mm </t>
  </si>
  <si>
    <t>61 451</t>
  </si>
  <si>
    <t>61 712</t>
  </si>
  <si>
    <t>Dobava in pritrditev pravokotnega prometnega znaka, podloga iz vroče cinkane jeklene pločevine-dopolnilna tabla- znak z odsevno folijo RA2, velikost 0,11 do 0,20 m2</t>
  </si>
  <si>
    <t>Dobava in pritrditev pravokotnega prometnega znaka, podloga iz vroče cinkane jeklene pločevine znak z odsevno folijo RA2, velikost 0,21 do 0,40 m2</t>
  </si>
  <si>
    <t>61 714</t>
  </si>
  <si>
    <t>Dobava in pritrditev pravokotnega prometnega znaka, podloga iz vroče cinkane jeklene pločevine znak z odsevno folijo RA2, velikost 0,41 do 0,70 m2 (500x1300 mm)</t>
  </si>
  <si>
    <r>
      <t>Izdelava tankoslojne prečne in ostalih označb na vozišču z enokomponentno rumeno barvo, vključno 250 g/m</t>
    </r>
    <r>
      <rPr>
        <vertAlign val="superscript"/>
        <sz val="10"/>
        <rFont val="Arial"/>
        <family val="2"/>
        <charset val="238"/>
      </rPr>
      <t>2</t>
    </r>
    <r>
      <rPr>
        <sz val="10"/>
        <rFont val="Arial"/>
        <family val="2"/>
        <charset val="238"/>
      </rPr>
      <t xml:space="preserve"> posipa z drobci / kroglicami stekla, strojno, debelina plasti suhe snovi 200 </t>
    </r>
    <r>
      <rPr>
        <sz val="10"/>
        <rFont val="Symbol"/>
        <family val="1"/>
        <charset val="2"/>
      </rPr>
      <t>m</t>
    </r>
    <r>
      <rPr>
        <sz val="10"/>
        <rFont val="Arial"/>
        <family val="2"/>
        <charset val="238"/>
      </rPr>
      <t>m, širina črte 50 cm (AP 5333 in 5333/2)</t>
    </r>
  </si>
  <si>
    <t>160</t>
  </si>
  <si>
    <r>
      <t>Izdelava tankoslojne prečne in ostalih označb na vozišču z enokomponentno rumeno barvo, vključno 250 g/m</t>
    </r>
    <r>
      <rPr>
        <vertAlign val="superscript"/>
        <sz val="10"/>
        <rFont val="Arial"/>
        <family val="2"/>
        <charset val="238"/>
      </rPr>
      <t>2</t>
    </r>
    <r>
      <rPr>
        <sz val="10"/>
        <rFont val="Arial"/>
        <family val="2"/>
        <charset val="238"/>
      </rPr>
      <t xml:space="preserve"> posipa z drobci / kroglicami stekla, strojno, debelina plasti suhe snovi 200 </t>
    </r>
    <r>
      <rPr>
        <sz val="10"/>
        <rFont val="Symbol"/>
        <family val="1"/>
        <charset val="2"/>
      </rPr>
      <t>m</t>
    </r>
    <r>
      <rPr>
        <sz val="10"/>
        <rFont val="Arial"/>
        <family val="2"/>
        <charset val="238"/>
      </rPr>
      <t>m, širina črte 30 cm (AP 5333 in 5333/2), korak 1/1/1</t>
    </r>
  </si>
  <si>
    <r>
      <t>Izdelava tankoslojne prečne in ostalih označb na vozišču z enokomponentno rumeno barvo, vključno 250 g/m</t>
    </r>
    <r>
      <rPr>
        <vertAlign val="superscript"/>
        <sz val="10"/>
        <rFont val="Arial"/>
        <family val="2"/>
        <charset val="238"/>
      </rPr>
      <t>2</t>
    </r>
    <r>
      <rPr>
        <sz val="10"/>
        <rFont val="Arial"/>
        <family val="2"/>
        <charset val="238"/>
      </rPr>
      <t xml:space="preserve"> posipa z drobci / kroglicami stekla, strojno, debelina plasti suhe snovi 200 </t>
    </r>
    <r>
      <rPr>
        <sz val="10"/>
        <rFont val="Symbol"/>
        <family val="1"/>
        <charset val="2"/>
      </rPr>
      <t>m</t>
    </r>
    <r>
      <rPr>
        <sz val="10"/>
        <rFont val="Arial"/>
        <family val="2"/>
        <charset val="238"/>
      </rPr>
      <t>m, (napis BUS - 4 x 1,80 m)</t>
    </r>
  </si>
  <si>
    <t>62 224</t>
  </si>
  <si>
    <t>Izdelava debeloslojne neprekinjene vzdolžne označbe na vozišču z večkomponentno hladno plastiko bele barve na beli podlagi, ročno, debelina plasti 5 mm, širina črte 3 cm (taktilna oznaka za slepe in slabovidne) - tri črte na razdalji 5 cm za en taktilni prehod</t>
  </si>
  <si>
    <t>Odstranitev avtobusnega tipskega nadstreška iz kovinske konstrukcije in stekla v velikosti 3 x 1,40 m (privijačena na sidra) z deponiranjem ob trasi, ter ponovna postavitev na nove AB  točkovne temelje - 12 kom (30/30/80) z vijačenjem</t>
  </si>
  <si>
    <t>3252</t>
  </si>
  <si>
    <t>Površinski izkop plodne zemlje - 1 kategorije v debelini 0,15 m, širine 0 do 7,00 m - strojno z nakladanjem in odvozom na deponijo ob trasi</t>
  </si>
  <si>
    <t>Površinski izkop plodne zemlje - 1 kategorije v debelini 0,15 m, širine od 0 do 7,00 m - strojno z odrivom do 5m</t>
  </si>
  <si>
    <t>11180</t>
  </si>
  <si>
    <t>24660</t>
  </si>
  <si>
    <t>8130</t>
  </si>
  <si>
    <t>3000</t>
  </si>
  <si>
    <t>KOLESARSKA POT, STEZA, PAS - 5609-1</t>
  </si>
  <si>
    <t>62 176</t>
  </si>
  <si>
    <r>
      <t>Izdelava tankoslojne prečne in ostalih označb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300 </t>
    </r>
    <r>
      <rPr>
        <sz val="10"/>
        <rFont val="Symbol"/>
        <family val="1"/>
        <charset val="2"/>
      </rPr>
      <t>m</t>
    </r>
    <r>
      <rPr>
        <sz val="10"/>
        <rFont val="Arial"/>
        <family val="2"/>
        <charset val="238"/>
      </rPr>
      <t>m, površina označbe 0,6 do 1,0 m2</t>
    </r>
  </si>
  <si>
    <t>SMER VOŽNJE - 5411, 5412, 5413, 5421, 5422</t>
  </si>
  <si>
    <t>LOČITVENA ČRTA - 5121-3 (1/1/1)</t>
  </si>
  <si>
    <t>5. 13</t>
  </si>
  <si>
    <t>62 111</t>
  </si>
  <si>
    <r>
      <t>Izdelava tankoslojne vzdolžne označbe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200 </t>
    </r>
    <r>
      <rPr>
        <sz val="10"/>
        <rFont val="Symbol"/>
        <family val="1"/>
        <charset val="2"/>
      </rPr>
      <t>m</t>
    </r>
    <r>
      <rPr>
        <sz val="10"/>
        <rFont val="Arial"/>
        <family val="2"/>
        <charset val="238"/>
      </rPr>
      <t>m, širina črte 10 cm</t>
    </r>
  </si>
  <si>
    <t>5. 15</t>
  </si>
  <si>
    <t>ROBNA ČRTA 5111</t>
  </si>
  <si>
    <t>5. 16</t>
  </si>
  <si>
    <t>SMER VOŽNJE KOLESARJA V NASELJU - 5461, 5462, 5463, 5464, 5465, 5466, 5467</t>
  </si>
  <si>
    <t>5. 17</t>
  </si>
  <si>
    <t>62 167</t>
  </si>
  <si>
    <r>
      <t>Izdelava tankoslojne prečne in ostalih označb na vozišču z enokomponentno rdečo (belo) barvo, vključno 250 g/m</t>
    </r>
    <r>
      <rPr>
        <vertAlign val="superscript"/>
        <sz val="10"/>
        <rFont val="Arial"/>
        <family val="2"/>
        <charset val="238"/>
      </rPr>
      <t>2</t>
    </r>
    <r>
      <rPr>
        <sz val="10"/>
        <rFont val="Arial"/>
        <family val="2"/>
        <charset val="238"/>
      </rPr>
      <t xml:space="preserve"> posipa z drobci / kroglicami stekla, strojno, debelina plasti suhe snovi 250 </t>
    </r>
    <r>
      <rPr>
        <sz val="10"/>
        <rFont val="Symbol"/>
        <family val="1"/>
        <charset val="2"/>
      </rPr>
      <t>m</t>
    </r>
    <r>
      <rPr>
        <sz val="10"/>
        <rFont val="Arial"/>
        <family val="2"/>
        <charset val="238"/>
      </rPr>
      <t>m, površina označbe 1,1 do 1,5 m</t>
    </r>
    <r>
      <rPr>
        <vertAlign val="superscript"/>
        <sz val="10"/>
        <rFont val="Arial"/>
        <family val="2"/>
        <charset val="238"/>
      </rPr>
      <t>2</t>
    </r>
  </si>
  <si>
    <t>KOLESAR V NASELJU - POT, STEZA - 5609</t>
  </si>
  <si>
    <t>62 166</t>
  </si>
  <si>
    <r>
      <t>Izdelava tankoslojne prečne in ostalih označb na vozišču z enokomponentno rdečo (belo) barvo, vključno 250 g/m</t>
    </r>
    <r>
      <rPr>
        <vertAlign val="superscript"/>
        <sz val="10"/>
        <rFont val="Arial"/>
        <family val="2"/>
        <charset val="238"/>
      </rPr>
      <t>2</t>
    </r>
    <r>
      <rPr>
        <sz val="10"/>
        <rFont val="Arial"/>
        <family val="2"/>
        <charset val="238"/>
      </rPr>
      <t xml:space="preserve"> posipa z drobci / kroglicami stekla, strojno, debelina plasti suhe snovi 250 </t>
    </r>
    <r>
      <rPr>
        <sz val="10"/>
        <rFont val="Symbol"/>
        <family val="1"/>
        <charset val="2"/>
      </rPr>
      <t>m</t>
    </r>
    <r>
      <rPr>
        <sz val="10"/>
        <rFont val="Arial"/>
        <family val="2"/>
        <charset val="238"/>
      </rPr>
      <t>m, površina označbe 0,6 do 1,0 m</t>
    </r>
    <r>
      <rPr>
        <vertAlign val="superscript"/>
        <sz val="10"/>
        <rFont val="Arial"/>
        <family val="2"/>
        <charset val="238"/>
      </rPr>
      <t>2</t>
    </r>
  </si>
  <si>
    <t>LOČILNA ČRTA - 5233 (KOLESARSKI PAS, PREHOD ZA PEŠCE)</t>
  </si>
  <si>
    <t>62 114</t>
  </si>
  <si>
    <t>35</t>
  </si>
  <si>
    <t>1890</t>
  </si>
  <si>
    <t>3250</t>
  </si>
  <si>
    <t>PREHOD ZA KOLESARJE - 5232-2</t>
  </si>
  <si>
    <t>95</t>
  </si>
  <si>
    <r>
      <t>Izdelava tankoslojne vzdolžne označbe na vozišču z enokomponentno rdečo barvo, vključno 250 g/m</t>
    </r>
    <r>
      <rPr>
        <vertAlign val="superscript"/>
        <sz val="10"/>
        <rFont val="Arial"/>
        <family val="2"/>
        <charset val="238"/>
      </rPr>
      <t>2</t>
    </r>
    <r>
      <rPr>
        <sz val="10"/>
        <rFont val="Arial"/>
        <family val="2"/>
        <charset val="238"/>
      </rPr>
      <t xml:space="preserve"> posipa z drobci / kroglicami stekla, strojno, debelina plasti suhe snovi 200 </t>
    </r>
    <r>
      <rPr>
        <sz val="10"/>
        <rFont val="Symbol"/>
        <family val="1"/>
        <charset val="2"/>
      </rPr>
      <t>m</t>
    </r>
    <r>
      <rPr>
        <sz val="10"/>
        <rFont val="Arial"/>
        <family val="2"/>
        <charset val="238"/>
      </rPr>
      <t>m, širina črte 20 cm - 7 pehodov -2 x 42,50 m</t>
    </r>
  </si>
  <si>
    <r>
      <t>Izdelava tankoslojne prečne in ostalih označb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250 </t>
    </r>
    <r>
      <rPr>
        <sz val="10"/>
        <rFont val="Symbol"/>
        <family val="1"/>
        <charset val="2"/>
      </rPr>
      <t>m</t>
    </r>
    <r>
      <rPr>
        <sz val="10"/>
        <rFont val="Arial"/>
        <family val="2"/>
        <charset val="238"/>
      </rPr>
      <t xml:space="preserve">m, širina črte 50 cm ( 2 X 50 X 50) - 7  x prehod </t>
    </r>
  </si>
  <si>
    <t>21</t>
  </si>
  <si>
    <t>13</t>
  </si>
  <si>
    <t>Dobava in pritrditev okroglega prometnega znaka, podloga iz vroče cinkane jeklene pločevine, znak z odsevno folijo RA2, premera 400 mm</t>
  </si>
  <si>
    <t>9</t>
  </si>
  <si>
    <t>28</t>
  </si>
  <si>
    <t>5. 14</t>
  </si>
  <si>
    <t>VII.</t>
  </si>
  <si>
    <t>7. 01</t>
  </si>
  <si>
    <t>7. 02</t>
  </si>
  <si>
    <t>7. 03</t>
  </si>
  <si>
    <t>7. 04</t>
  </si>
  <si>
    <t xml:space="preserve">AB PODPORNI ZIDOVI </t>
  </si>
  <si>
    <t>AB PODPORNI ZIDOVI</t>
  </si>
  <si>
    <t>Nabava dobava in vgrajevanje rebričaste armature po priloženeme detajlu</t>
  </si>
  <si>
    <t>kg</t>
  </si>
  <si>
    <t>Vsa dela, za izvedbo AB podpornih zidov, ki niso zajeta v spodnjih postavkah (izkopi, zasipi, ….) so zajeta v ostalih postavkah.</t>
  </si>
  <si>
    <t>Ureditev dilatacije širine 2 cm iz stiropora, na razdalji največ 12m, z zatesnitvijo stikov z dvokomponentno tesnilno maso. Površina dilatacije do 1,50 m2.</t>
  </si>
  <si>
    <t>6. 05</t>
  </si>
  <si>
    <t>6. 06</t>
  </si>
  <si>
    <t>6. 07</t>
  </si>
  <si>
    <t>6. 08</t>
  </si>
  <si>
    <t>6. 09</t>
  </si>
  <si>
    <t>6. 11</t>
  </si>
  <si>
    <t>6. 12</t>
  </si>
  <si>
    <t>6. 13</t>
  </si>
  <si>
    <t>6. 14</t>
  </si>
  <si>
    <t>6. 15</t>
  </si>
  <si>
    <t>6. 16</t>
  </si>
  <si>
    <t>6. 17</t>
  </si>
  <si>
    <t>6. 18</t>
  </si>
  <si>
    <t>6. 19</t>
  </si>
  <si>
    <t>6. 21</t>
  </si>
  <si>
    <t>6. 22</t>
  </si>
  <si>
    <t>6. 23</t>
  </si>
  <si>
    <t>6. 24</t>
  </si>
  <si>
    <t>6. 25</t>
  </si>
  <si>
    <t>6. 26</t>
  </si>
  <si>
    <t>6. 27</t>
  </si>
  <si>
    <t>6. 28</t>
  </si>
  <si>
    <t>6. 29</t>
  </si>
  <si>
    <t>6. 31</t>
  </si>
  <si>
    <t>6. 32</t>
  </si>
  <si>
    <t>6. 33</t>
  </si>
  <si>
    <t>6. 34</t>
  </si>
  <si>
    <t>6. 35</t>
  </si>
  <si>
    <t>6. 36</t>
  </si>
  <si>
    <t>6. 37</t>
  </si>
  <si>
    <t>6. 38</t>
  </si>
  <si>
    <t>6. 39</t>
  </si>
  <si>
    <t>6. 40</t>
  </si>
  <si>
    <t>6. 41</t>
  </si>
  <si>
    <t>6. 42</t>
  </si>
  <si>
    <t>6. 43</t>
  </si>
  <si>
    <t>6. 44</t>
  </si>
  <si>
    <t>6. 45</t>
  </si>
  <si>
    <t>6. 46</t>
  </si>
  <si>
    <t>6. 47</t>
  </si>
  <si>
    <t>6. 48</t>
  </si>
  <si>
    <t>6. 49</t>
  </si>
  <si>
    <t>6. 50</t>
  </si>
  <si>
    <t>6. 51</t>
  </si>
  <si>
    <t>6. 52</t>
  </si>
  <si>
    <t>SKUPAJ AB ZIDOVI</t>
  </si>
  <si>
    <t>AB ZID "1", L=94 m</t>
  </si>
  <si>
    <t>66</t>
  </si>
  <si>
    <t>6600</t>
  </si>
  <si>
    <t>151</t>
  </si>
  <si>
    <t>6.10</t>
  </si>
  <si>
    <t>AB ZID "2", L=20,50 m</t>
  </si>
  <si>
    <t>1450</t>
  </si>
  <si>
    <t>1,1</t>
  </si>
  <si>
    <t>33</t>
  </si>
  <si>
    <t>AB ZID "3", L=43 m</t>
  </si>
  <si>
    <t>2800</t>
  </si>
  <si>
    <t>AB ZID "4", L=47,50 m</t>
  </si>
  <si>
    <t>6.20</t>
  </si>
  <si>
    <t>3100</t>
  </si>
  <si>
    <t>67</t>
  </si>
  <si>
    <t>2,5</t>
  </si>
  <si>
    <t>AB ZID "5", L= 29,50</t>
  </si>
  <si>
    <t>AB ZID "6", L=23 m</t>
  </si>
  <si>
    <t>AB ZID "7", L=16,50 m</t>
  </si>
  <si>
    <t>AB ZID "8", L=38,50 m</t>
  </si>
  <si>
    <t>AB ZID "9", L=19,50</t>
  </si>
  <si>
    <t>6.30</t>
  </si>
  <si>
    <t>AB ZID "10", L=47 m</t>
  </si>
  <si>
    <t>AB ZID "11", L=23,50 m:</t>
  </si>
  <si>
    <t>6. 53</t>
  </si>
  <si>
    <t>6. 54</t>
  </si>
  <si>
    <t>6. 55</t>
  </si>
  <si>
    <t>AB ZID "12", L=19,50</t>
  </si>
  <si>
    <t>6. 56</t>
  </si>
  <si>
    <t>6. 57</t>
  </si>
  <si>
    <t>6. 58</t>
  </si>
  <si>
    <t>6. 59</t>
  </si>
  <si>
    <t>6. 60</t>
  </si>
  <si>
    <t>AB ZID "13", L=66,50 m</t>
  </si>
  <si>
    <t>6. 61</t>
  </si>
  <si>
    <t>6. 62</t>
  </si>
  <si>
    <t>6. 63</t>
  </si>
  <si>
    <t>6. 64</t>
  </si>
  <si>
    <t>6.65</t>
  </si>
  <si>
    <t>AB ZID "14", L=45,50:</t>
  </si>
  <si>
    <t>6. 66</t>
  </si>
  <si>
    <t>6. 68</t>
  </si>
  <si>
    <t>6. 69</t>
  </si>
  <si>
    <t>6. 67</t>
  </si>
  <si>
    <t>1950</t>
  </si>
  <si>
    <t>1500</t>
  </si>
  <si>
    <t>1,25</t>
  </si>
  <si>
    <t>1100</t>
  </si>
  <si>
    <t>8,5</t>
  </si>
  <si>
    <t>2510</t>
  </si>
  <si>
    <t>54</t>
  </si>
  <si>
    <t>11,8</t>
  </si>
  <si>
    <t>1180</t>
  </si>
  <si>
    <t>24,2</t>
  </si>
  <si>
    <t>30,6</t>
  </si>
  <si>
    <t>3060</t>
  </si>
  <si>
    <t>2,4</t>
  </si>
  <si>
    <t>66,6</t>
  </si>
  <si>
    <t>29</t>
  </si>
  <si>
    <t>1410</t>
  </si>
  <si>
    <t>1,2</t>
  </si>
  <si>
    <t>11,7</t>
  </si>
  <si>
    <t>1170</t>
  </si>
  <si>
    <t>46,6</t>
  </si>
  <si>
    <t>4660</t>
  </si>
  <si>
    <t>3,4</t>
  </si>
  <si>
    <t>107,5</t>
  </si>
  <si>
    <t>32</t>
  </si>
  <si>
    <t>3200</t>
  </si>
  <si>
    <t>2,3</t>
  </si>
  <si>
    <t>74</t>
  </si>
  <si>
    <t>530</t>
  </si>
  <si>
    <t>5. 18</t>
  </si>
  <si>
    <t>64 434</t>
  </si>
  <si>
    <t>Dobava in vgraditev jeklene varnostne ograje, vključno vse elemente, za nivo zadrževanja N2 in za delovno širino W4</t>
  </si>
  <si>
    <t>1918</t>
  </si>
  <si>
    <t>21730</t>
  </si>
  <si>
    <t>5560</t>
  </si>
  <si>
    <t>6247</t>
  </si>
  <si>
    <t>2140</t>
  </si>
  <si>
    <t>570</t>
  </si>
  <si>
    <t>LOČILNA ČRTA 5121 (5/10/5)</t>
  </si>
  <si>
    <t>LOČILNA ČRTA 5121 (5/5/5)</t>
  </si>
  <si>
    <t>ROBNA ČRTA 5122 (3/3/3)</t>
  </si>
  <si>
    <t xml:space="preserve">ROBNA ČRTA 5112 </t>
  </si>
  <si>
    <t>5190</t>
  </si>
  <si>
    <t>230</t>
  </si>
  <si>
    <r>
      <t>Izdelava tankoslojne prečne in ostalih označb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250 </t>
    </r>
    <r>
      <rPr>
        <sz val="10"/>
        <rFont val="Symbol"/>
        <family val="1"/>
        <charset val="2"/>
      </rPr>
      <t>m</t>
    </r>
    <r>
      <rPr>
        <sz val="10"/>
        <rFont val="Arial"/>
        <family val="2"/>
        <charset val="238"/>
      </rPr>
      <t>m, širina črte 50 cm (5231 - 1 prehod za pešce š=3,0 m)</t>
    </r>
    <r>
      <rPr>
        <vertAlign val="superscript"/>
        <sz val="10"/>
        <rFont val="Arial"/>
        <family val="2"/>
        <charset val="238"/>
      </rPr>
      <t xml:space="preserve"> </t>
    </r>
  </si>
  <si>
    <r>
      <t>Izdelava tankoslojne prečne in ostalih označb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250 </t>
    </r>
    <r>
      <rPr>
        <sz val="10"/>
        <rFont val="Symbol"/>
        <family val="1"/>
        <charset val="2"/>
      </rPr>
      <t>m</t>
    </r>
    <r>
      <rPr>
        <sz val="10"/>
        <rFont val="Arial"/>
        <family val="2"/>
        <charset val="238"/>
      </rPr>
      <t>m, širina črte 50 cm (5231 - 2 prehod za pešce š=4,0 m)</t>
    </r>
    <r>
      <rPr>
        <vertAlign val="superscript"/>
        <sz val="10"/>
        <rFont val="Arial"/>
        <family val="2"/>
        <charset val="238"/>
      </rPr>
      <t xml:space="preserve"> </t>
    </r>
  </si>
  <si>
    <t>56</t>
  </si>
  <si>
    <t xml:space="preserve">Nabava, dobava in vgraditev konzolnega stebrička za prometni znak iz vroče cinkanega jeklenega profila 80/80 mm (višina 2,50 m, previs 1,50m, montažna cev 64 mm - h=0,60 m) </t>
  </si>
  <si>
    <t>Dobava in vgraditev stebrička za prometni znak iz vroče cinkane jeklene cevi s premerom 64 mm, dolge do 2500 mm</t>
  </si>
  <si>
    <t>27</t>
  </si>
  <si>
    <t>Postavitev in zavarovanje prečnega profila ostale javne ceste (kolesarske površine) ravninskem  terenu (obnova profilov)</t>
  </si>
  <si>
    <t>1842</t>
  </si>
  <si>
    <t>71</t>
  </si>
  <si>
    <t>Dobava in vgraditev pokrova iz duktilne litine z nosilnostjo 125 kN, krožnega prereza s premerom 600 mm</t>
  </si>
  <si>
    <t>44 952</t>
  </si>
  <si>
    <t>36</t>
  </si>
  <si>
    <t>Dobava in vgraditev pokrova iz duktilne litine z nosilnostjo 400 kN, krožnega prereza s premerom 600 mm</t>
  </si>
  <si>
    <t>44 972</t>
  </si>
  <si>
    <t>44 958</t>
  </si>
  <si>
    <t>44 382</t>
  </si>
  <si>
    <t>Izdelava jaška iz PVC, PE krožnega prereza s premerom 100 cm, globokega do 1,50 m</t>
  </si>
  <si>
    <t>Izdelava kamnite vtočne ali iztočne glave, obloga brežine jarka in dna  jarka iz kvalitetnega lomljenca v debelini 30 cm, v cementnem betonu C 16/20</t>
  </si>
  <si>
    <t>180</t>
  </si>
  <si>
    <t>Geodetski posnetek izvedene meteorne odvodnje brez jarka in vtočnih povezav do revizijskih jaškov</t>
  </si>
  <si>
    <t>1650</t>
  </si>
  <si>
    <t>44962</t>
  </si>
  <si>
    <t>Dobava in vgraditev pokrova iz duktilne litine z nosilnostjo 250 kN, krožnega prereza s premerom 600 mm</t>
  </si>
  <si>
    <t>57</t>
  </si>
  <si>
    <t>43 181</t>
  </si>
  <si>
    <t>45 151</t>
  </si>
  <si>
    <t>Izdelava prepusta krožnega prereza iz PE/PVC cevi s premerom 40 cm, z vsem pomožnim delom in materialom (izkopi, zasipi, podbeton, obbetoniranje …)</t>
  </si>
  <si>
    <t>14</t>
  </si>
  <si>
    <t>43 338</t>
  </si>
  <si>
    <t>43 337</t>
  </si>
  <si>
    <t>96</t>
  </si>
  <si>
    <t>25</t>
  </si>
  <si>
    <t>1359</t>
  </si>
  <si>
    <t>Površinski izkop plodne zemlje - 1 kategorije v debelini 0,15 m, širine do 5,00 m - strojno z nakladanjem in odvozom na deponijo ob trasi</t>
  </si>
  <si>
    <t>Površinski izkop plodne zemlje - 1 kategorije v debelini 0,15 m, širine 5,00 m - strojno z odrivom do 5m</t>
  </si>
  <si>
    <t>210</t>
  </si>
  <si>
    <t>240</t>
  </si>
  <si>
    <t>Široki izkop zrnate kamnine – 3. kategorije (obstoječi tampon) – strojno z nakladanjem in odvozom na začasno deponijo ob trasi (priključki)</t>
  </si>
  <si>
    <t>46</t>
  </si>
  <si>
    <t>810</t>
  </si>
  <si>
    <t xml:space="preserve">Ureditev planuma temeljnih tal vezljive zemljine – 3. kategorije </t>
  </si>
  <si>
    <t>10840</t>
  </si>
  <si>
    <t>8515</t>
  </si>
  <si>
    <t>2346</t>
  </si>
  <si>
    <t>3711</t>
  </si>
  <si>
    <t>6695</t>
  </si>
  <si>
    <r>
      <t>Dobava in vgraditev geotekstilije za ločilno plast (po načrtu), natezna trdnost nad 16 do 18 kN/m</t>
    </r>
    <r>
      <rPr>
        <vertAlign val="superscript"/>
        <sz val="10"/>
        <rFont val="Arial"/>
        <family val="2"/>
        <charset val="238"/>
      </rPr>
      <t>2</t>
    </r>
  </si>
  <si>
    <t>23 314</t>
  </si>
  <si>
    <t>22520</t>
  </si>
  <si>
    <t>10700</t>
  </si>
  <si>
    <t>Nabava, dobava in polaganje travnih plošč v debelini do 8 cm z vsem pomožnim delom in materialom, kot npr. ESCOFET, ali drugo, skladno s soglasjem ZVKDRS</t>
  </si>
  <si>
    <t>Popis materiala in del - JR Črnci -Žepovci</t>
  </si>
  <si>
    <t>Poz.</t>
  </si>
  <si>
    <t>Naziv</t>
  </si>
  <si>
    <t>EM</t>
  </si>
  <si>
    <t>Količina</t>
  </si>
  <si>
    <t>Cena za enoto brez DDV</t>
  </si>
  <si>
    <t>Skupaj znesek brez DDV</t>
  </si>
  <si>
    <t>Pripravljalna dela</t>
  </si>
  <si>
    <t>01</t>
  </si>
  <si>
    <t>Trasiranje</t>
  </si>
  <si>
    <t>kpl</t>
  </si>
  <si>
    <t>02</t>
  </si>
  <si>
    <t>03</t>
  </si>
  <si>
    <t>Zavarovanje gradbišča med gradnjo</t>
  </si>
  <si>
    <t>kpl.</t>
  </si>
  <si>
    <t>04</t>
  </si>
  <si>
    <t>05</t>
  </si>
  <si>
    <t>Zakoličba stojnih mest</t>
  </si>
  <si>
    <t>Skupaj pripravljalna dela</t>
  </si>
  <si>
    <t>Gradbena dela</t>
  </si>
  <si>
    <t>Ročni izkop kabelskega jarka povprečne globine 0,8, širine 0,4m, v zemljišču III kategorije v bližini energetskega kabla, telekoma</t>
  </si>
  <si>
    <t>Strojni izkop jarka povprečne globine 0,8m širine 0,4m, v zemljišču III kategorije</t>
  </si>
  <si>
    <t>Predpripravljen tovarniški betonski temelj kot tip F-100V/43, zvijaki INOX M24, dimenzije 430x430mmx1000m proizvajalca Valmont, zastopnik Elektronabava, za temelj priložiti statični izračun nosilnosti kandelabra višine 5m</t>
  </si>
  <si>
    <t xml:space="preserve">Izvedba prikljčitve kabla NAYY-J 4x35+2,5mm2 na obstoječe omrežje TP  T-331 Elektro Maribor, </t>
  </si>
  <si>
    <t>07</t>
  </si>
  <si>
    <t>Izdelava peščene blazine iz mivke III.kategorije za kabel.jarek širine 0,4 m</t>
  </si>
  <si>
    <t>08</t>
  </si>
  <si>
    <t>Dobava mivke III.kategorije</t>
  </si>
  <si>
    <t>09</t>
  </si>
  <si>
    <t xml:space="preserve">Dobava in montaža , rebraste, zaščitne cevi iz polietilena visoke gostote  PE-HD (dvoslojna), na dno peščene blazine </t>
  </si>
  <si>
    <t xml:space="preserve">  -</t>
  </si>
  <si>
    <t>Dobava in polaganje opozorilnega traku z napisom "POZOR ELEKTRIKA"</t>
  </si>
  <si>
    <t>Delno ročno in delno strojno zasutje kabelskega jarka globine 0,8 m, širine 0,4 m v višini 0,5 m z izkopanim materialom in v višini 0,3 m z gramozom, nabijanjem po plasteh in končno ureditvijo trase</t>
  </si>
  <si>
    <t>demontaža kovinskega kandelabra višine 9m z temeljem in svetilko, odvozom na deponijo</t>
  </si>
  <si>
    <t>demontaža lesenih drogov  višine caa 7m s svetilko z odvozom na deponijo</t>
  </si>
  <si>
    <t>demontaža svetilke montirane na lesenem drogu višine cca 7m z odvozom na deponijo</t>
  </si>
  <si>
    <t>demontaža SKS kabla priterjen na lesenih drogovih višine caa 7m, odstrnitev SKS kabla na deponijo</t>
  </si>
  <si>
    <t>19</t>
  </si>
  <si>
    <t xml:space="preserve">Izkop za potrebe postavitve montažnega temelja (0,5x0,5x1,3m), kompletno z zasutjem in končno ureditvijo </t>
  </si>
  <si>
    <t>Predpripravljen tovarniški betonski temelj kot tip F-120V43, z vijaki INOX M24; dimenzije 430x430mmx1200m proizvajalca Valmont, zastopnik Elektronabava, za temelj priložiti statični izračun nosilnosti kandelabra višine 8m</t>
  </si>
  <si>
    <t>demontaža kovinskega kandelabra višine 8m z temeljem in svetilko, odvozom na deponijo</t>
  </si>
  <si>
    <t>Skupaj gradbena dela</t>
  </si>
  <si>
    <t>Montažna dela</t>
  </si>
  <si>
    <r>
      <t>Dobava in polaganje kabla NAYY-J 4x25+2,5mm</t>
    </r>
    <r>
      <rPr>
        <sz val="10"/>
        <rFont val="Arial"/>
        <family val="2"/>
      </rPr>
      <t>²</t>
    </r>
  </si>
  <si>
    <t>Dobava in polaganje inox traku 30x3,5 mm kopllet z križnimi sponkami</t>
  </si>
  <si>
    <r>
      <t>Dobava in polaganje kabla NAYY-J 4x35+2,5mm</t>
    </r>
    <r>
      <rPr>
        <sz val="10"/>
        <rFont val="Arial"/>
        <family val="2"/>
      </rPr>
      <t>²</t>
    </r>
  </si>
  <si>
    <t>Dobava Kandelaber dekorativni kot UMBRIA s pripadajočo ukrivljeno konzolo na sidro višine 5m pobarvan v RAL svetilke. Steber usklajen z ZVKD</t>
  </si>
  <si>
    <t>Dodatna antikorozijska zaščita dela droga in vijakov v zemlji z bitumenskim premazom</t>
  </si>
  <si>
    <t>06</t>
  </si>
  <si>
    <t>Spoj ozemljila na kandelaber, komplet z antikorozijsko zaščito spoja</t>
  </si>
  <si>
    <t>dobava in montaža pocinkane cevi fi50mm dolžine 4m na drog omrežja</t>
  </si>
  <si>
    <t>Ulična LED svetilka, ploščate okrogle oblike, premera 538mm, ohišje iz tlačno litega aluminija, brez lepila, viseča montaža . Zaščita pred prahom in vlago IP66, zaščita pred udarci IK08. Območje temperaturnega delovanja od -40°C do +50°C. Omogočeno servisiranje svetilke - zamenjava LED modula ali napajalnika. Vsaka leča ima svojo optiko (večplastnost), kar omogoča dobro enakomernost,  tudi če katera od LED pregori. Temperaturna zaščita LED modula, ki ob pregretju zatemni ali ugasne svetilko. Izhodni svetlobni tok svetilke je 2895lm, priključna moč je 24W. barvna temperature vira 3000K, indeks barvnega videza Ra &gt;70. Samostojna regulacija, brez potrebe signalnega kabla, deluje na principu izračunavanja sredine noči, mogoče je naknadno spreminjanje režima. kot PHILIPS BSP530 LED35-/730 I DM70 GR DDF2</t>
  </si>
  <si>
    <t>pridobitev in plačilo priključne moči EM za novo moč 14kW</t>
  </si>
  <si>
    <t>Priklop kablov v priključnicah</t>
  </si>
  <si>
    <t>NAYY-J 4x25+2,5mm2</t>
  </si>
  <si>
    <t>Dobava in montaža priključnega seta za trifazni prehod, primeren za priključitev max. 3 kablov 4x25mm2, komplet z dvojno lokalno varovalko 6A (priključni set NTB-2 ali PVE-25)</t>
  </si>
  <si>
    <t>Dobava in montaža prostostoječega poliesterskega el.razdelilca R-JR dim 1000x1000x300 z dvojnimi vrati (ločeno merilno polje in razvodni del), sestavljenim podstavkom, ključavnicami in zapahi (kot na primer SLPS108032 s podstavkom SLPSPOT100)  ter vgrajeno naslednjo opremo:</t>
  </si>
  <si>
    <t>MERILNI DEL</t>
  </si>
  <si>
    <t xml:space="preserve"> -</t>
  </si>
  <si>
    <t>Landis+Gyr ZMXi320CQU1L1D3 (3×230/400V, 0,25-5-100A, G3-PLC)</t>
  </si>
  <si>
    <t>prenapetostni odnovniki PROTEC B2 60/275</t>
  </si>
  <si>
    <t xml:space="preserve">varovalno podnožje tripolno s pokrovom </t>
  </si>
  <si>
    <t>tarifne varovalke NV 100/20A</t>
  </si>
  <si>
    <t>ničelna sponka NV 100/00</t>
  </si>
  <si>
    <t>RAZVODNI DEL</t>
  </si>
  <si>
    <t>glavno stikalo 25A za montažo na letev</t>
  </si>
  <si>
    <t>instalacijski odklopniki B6A, enopolni</t>
  </si>
  <si>
    <t>instalacijski odklopniki  B10A, enopolni</t>
  </si>
  <si>
    <t>močnostni kontaktor 40A, AC3</t>
  </si>
  <si>
    <t>svetlobno stikalo s sondo (foto rele)</t>
  </si>
  <si>
    <t xml:space="preserve">varovalni komplet DO1/3 komplet z </t>
  </si>
  <si>
    <t xml:space="preserve"> varovalnimi vložki 10A</t>
  </si>
  <si>
    <t>stikalo krmilno 1-0-2 enopolno za montažo na letev (10A)</t>
  </si>
  <si>
    <t>svetilka s stikalom za namestitev v R-JR LED 10W</t>
  </si>
  <si>
    <t>vtičnica 230V za montažo na letev</t>
  </si>
  <si>
    <t>kanali za ožičenje, montažne letve</t>
  </si>
  <si>
    <t>stikalna ura za preklop v redukcijo</t>
  </si>
  <si>
    <t>prenapetostni odnovniki VM280 15kA&lt;4kV; 2 stopnja</t>
  </si>
  <si>
    <t>stikalo krmilno 0-1 enopolno za montažo na letev (10A)</t>
  </si>
  <si>
    <t>drobni spojni in vezni material</t>
  </si>
  <si>
    <t>Stikalne manipulacije (ELEKTRO MARIBOR)</t>
  </si>
  <si>
    <t>Instalacija (ožičenje)  kandelabrov (h=8,0m) in sicer od priključne omarice v svetilki do same svetilke s kablom NYY-J 5x1,5 mm2</t>
  </si>
  <si>
    <t>dograditev elementov v obstoječi R-JR Žepovci</t>
  </si>
  <si>
    <t>priklop energetskega kabla NAYY-J 4x25+2,5mm2</t>
  </si>
  <si>
    <t>Dobava Kandelaber dekorativni kot UMBRIA s pripadajočo ukrivljeno konzolo na sidro višine 8m pobarvan v RAL svetilke. Steber usklajen z ZVKD</t>
  </si>
  <si>
    <t>Ulična LED svetilka, ploščate okrogle oblike, premera 538mm, ohišje iz tlačno litega aluminija, brez lepila, viseča montaža . Zaščita pred prahom in vlago IP66, zaščita pred udarci IK08. Območje temperaturnega delovanja od -40°C do +50°C. Omogočeno servisiranje svetilke - zamenjava LED modula ali napajalnika. Vsaka leča ima svojo optiko (večplastnost), kar omogoča dobro enakomernost, tudi če katera od LED pregori. Temperaturna zaščita LED modula, ki ob pregretju zatemni ali ugasne svetilko. Izhodni svetlobni tok svetilke je 4542lm, priključna moč je 38W. barvna temperature vira 3000K, indeks barvnega videza Ra &gt;70. Samostojna regulacija, brez potrebe signalnega kabla, deluje na principu izračunavanja sredine noči, mogoče je naknadno spreminjanje režima kot PHILIPS BSP530 LED55-/730 I DW50 GR DDF2</t>
  </si>
  <si>
    <r>
      <t>Dobava in polaganje kabla NAYY-J 4x16+2,5mm</t>
    </r>
    <r>
      <rPr>
        <sz val="10"/>
        <rFont val="Arial"/>
        <family val="2"/>
      </rPr>
      <t>²</t>
    </r>
  </si>
  <si>
    <t>Ulična LED svetilka, ploščate okrogle oblike, premera 538mm, ohišje iz tlačno litega aluminija, brez lepila, viseča montaža. Zaščita pred prahom in vlago IP66, zaščita pred udarci IK08. Območje temperaturnega delovanja od -40°C do +50°C. Omogočeno servisiranje svetilke - zamenjava LED modula ali napajalnika. Vsaka leča ima svojo optiko (večplastnost), kar omogoča dobro enakomernost,  tudi če katera od LED pregori. Asimetrična optika za osvetljevanje prehoda za pešce. Temperaturna zaščita LED modula, ki ob pregretju zatemni ali ugasne svetilko. Izhodni svetlobni tok svetilke je 3439lm, priključna moč je 25W. barvna temperature vira 4000K, indeks barvnega videza Ra &gt;70. Samostojna regulacija, brez potrebe signalnega kabla, deluje na principu izračunavanja sredine noči, mogoče je naknadno spreminjanje režima kot PHILIPS BSP530 LED40-/740 I DPR1 GR DDF2</t>
  </si>
  <si>
    <t xml:space="preserve">Skupaj montažna dela </t>
  </si>
  <si>
    <t>Zaključna dela</t>
  </si>
  <si>
    <t>Pregled in preizkus delovanja JR</t>
  </si>
  <si>
    <t xml:space="preserve">Izvedba el.meritev, izvedba meritev osvetljenosti in izdaja merilnega poročila </t>
  </si>
  <si>
    <t>Izvedba geodetskega posnetka kablovoda</t>
  </si>
  <si>
    <t>Vpis geodetskega posnetka v kataster komunalnih vodov</t>
  </si>
  <si>
    <t>Izdelava PID  dokumentacije</t>
  </si>
  <si>
    <t>Skupaj zaključna dela</t>
  </si>
  <si>
    <t>Rekapitulacija :</t>
  </si>
  <si>
    <t xml:space="preserve">                            Pripravljalna dela</t>
  </si>
  <si>
    <t xml:space="preserve">                            Gradbena dela</t>
  </si>
  <si>
    <t xml:space="preserve">                            Montažna dela </t>
  </si>
  <si>
    <t xml:space="preserve">                            Zaključna dela</t>
  </si>
  <si>
    <t xml:space="preserve"> </t>
  </si>
  <si>
    <t xml:space="preserve">                           Skupaj brez DDV </t>
  </si>
  <si>
    <t xml:space="preserve">                           DDV 22% </t>
  </si>
  <si>
    <t xml:space="preserve">                           Skupaj z DDV</t>
  </si>
  <si>
    <t>JAVNA RAZSVETLJAVA</t>
  </si>
  <si>
    <t>DDV</t>
  </si>
  <si>
    <t>SKUPAJ Z DDV</t>
  </si>
  <si>
    <t>UREDITEV GRADBIŠČA IN ZAGOTAVLJANJE VARNOSTI IN ZDRAVJA NA GRADBIŠČU</t>
  </si>
  <si>
    <t>Postavitev varnostnih oznak, tabel, gasilnikov, opreme za nudenje prve pomoči</t>
  </si>
  <si>
    <t>Namestitev kontejnerja - pisarne vodje gradbišča in ureditev graderobnih prostorov s sanitarijami</t>
  </si>
  <si>
    <t>Odstranitev kontejnerja - pisarne vodje gradbišča in ureditev graderobnih prostorov s sanitarijami</t>
  </si>
  <si>
    <t>VODENJE IN ZAVAROVANJE PROMETA V ČASU GRADNJE</t>
  </si>
  <si>
    <t>Izdelava elaborata začasne ureditve prometa v času gradnje, vključno s pridobitvijo soglasja DRSI za delno zaporo ceste.</t>
  </si>
  <si>
    <t>Zavarovanje gradbišča, prvenstveno območja, kjer bodo kontejnerji, začasna deponija materiala, strojev in orodja, ter glede na ureditev gradbišča tudi ostale dele gradbišča</t>
  </si>
  <si>
    <t>Stroški čiščenja in odvoza smeti, fekalij, ter čiščenje celotnega gradbišča</t>
  </si>
  <si>
    <t xml:space="preserve">  SKUPAJ</t>
  </si>
  <si>
    <t>NEPREDVIDENA DELA 10%</t>
  </si>
  <si>
    <t>11 131</t>
  </si>
  <si>
    <t>km</t>
  </si>
  <si>
    <t>3925</t>
  </si>
  <si>
    <r>
      <t>Vgraditev nasipa iz zrnate kamnine III ktg (izdelava zasipa pete nasipa z materialom iz izkopov) do nosilnosti CBR</t>
    </r>
    <r>
      <rPr>
        <sz val="10"/>
        <rFont val="Calibri"/>
        <family val="2"/>
        <charset val="238"/>
      </rPr>
      <t>≥</t>
    </r>
    <r>
      <rPr>
        <sz val="10"/>
        <rFont val="Arial CE"/>
        <charset val="238"/>
      </rPr>
      <t>10%</t>
    </r>
  </si>
  <si>
    <t>Izdelava nevezane nosilne plasti enakomerno zrnatega drobljenca iz kamnine (TD 0/32) v debelini do 25 cm</t>
  </si>
  <si>
    <t>9641</t>
  </si>
  <si>
    <t>32 278</t>
  </si>
  <si>
    <t>31 554</t>
  </si>
  <si>
    <t>32 593</t>
  </si>
  <si>
    <t>Pobrizg podlage s polimerno kationsko emulzijo PmBE v količini 0.6 kg/m2</t>
  </si>
  <si>
    <t>31 845</t>
  </si>
  <si>
    <t>Dobava in vgraditev predfabriciranega dvignjenega robnika iz cementnega betona  s prerezom 15/25/100 cm v cementni beton C16/20</t>
  </si>
  <si>
    <t>3.10</t>
  </si>
  <si>
    <t>Dobava in vgraditev predfabriciranega pogreznjenega robnika iz cementnega betona  s prerezom 15/25/100 cm v cementni beton C16/20</t>
  </si>
  <si>
    <t>4. 21</t>
  </si>
  <si>
    <t>Dvig obstoječega kanalizacijskega jaška premera do 800 mm na ustrezno niveleto z namestitvijo novega LTŽ pokrova premera do 800 mm nosilnosti 250 kN z vsemi pomožnimi deli. Višina dviga do 30 cm</t>
  </si>
  <si>
    <t>Dvig obstoječega kanalizacijskega jaška premera do 800 mm na ustrezno niveleto z namestitvijo novega fleksibilnega LTŽ pokrova premera do 800 mm nosilnosti 250 kN z vsemi pomožnimi deli. Višina dviga do 30 cm</t>
  </si>
  <si>
    <t>4. 32</t>
  </si>
  <si>
    <t>4. 33</t>
  </si>
  <si>
    <t>170</t>
  </si>
  <si>
    <r>
      <t>Vgraditev nasipa iz nevezljive zemline 3. kategorije (material iz izkopov) do nosilnosti CBR</t>
    </r>
    <r>
      <rPr>
        <sz val="10"/>
        <rFont val="Calibri"/>
        <family val="2"/>
        <charset val="238"/>
      </rPr>
      <t>≥</t>
    </r>
    <r>
      <rPr>
        <sz val="10"/>
        <rFont val="Arial CE"/>
        <charset val="238"/>
      </rPr>
      <t>10%</t>
    </r>
  </si>
  <si>
    <t>440</t>
  </si>
  <si>
    <t>32 291</t>
  </si>
  <si>
    <t>35 224</t>
  </si>
  <si>
    <t>35 232</t>
  </si>
  <si>
    <t>35 581</t>
  </si>
  <si>
    <t>Pobrizg podlage scestogradbenim bitumnom B v količini 0.7 kg/m2</t>
  </si>
  <si>
    <r>
      <t>Izdelava zasipa pete nasipa z gruščnatim materialom (material iz izkopov) do nosilnosti CBR</t>
    </r>
    <r>
      <rPr>
        <sz val="10"/>
        <rFont val="Calibri"/>
        <family val="2"/>
        <charset val="238"/>
      </rPr>
      <t>≥</t>
    </r>
    <r>
      <rPr>
        <sz val="10"/>
        <rFont val="Arial CE"/>
        <charset val="238"/>
      </rPr>
      <t>10%</t>
    </r>
  </si>
  <si>
    <t>Izdelava nevezane nosilne plasti enakomerno zrnatega drobljenca iz kamnine (KG 0/63) v debelini do 35 cm</t>
  </si>
  <si>
    <t>Dobava in vgraditev predfabriciranega dvignjenega robnika iz cementnega betona  s prerezom 10/20/100 cm v cementni beton C16/20</t>
  </si>
  <si>
    <t>6. 70</t>
  </si>
  <si>
    <t>ZAŠČITNA OGRAJA NA AB ZIDOVIH</t>
  </si>
  <si>
    <t>6. 71</t>
  </si>
  <si>
    <t>58 232</t>
  </si>
  <si>
    <t>Dobava in vgraditev ograje za pešce po detajlu iz načrta iz jeklenih cevnih ali pravokotnih profilov z vertikalnimi in/ali horizontalnimi polnili, visoke 120 cm</t>
  </si>
  <si>
    <t>533</t>
  </si>
  <si>
    <t>14,5</t>
  </si>
  <si>
    <t>2,2</t>
  </si>
  <si>
    <t>32,5</t>
  </si>
  <si>
    <t>23,5</t>
  </si>
  <si>
    <t>25,1</t>
  </si>
  <si>
    <t>14,1</t>
  </si>
  <si>
    <t>1,5</t>
  </si>
  <si>
    <t>41,5</t>
  </si>
  <si>
    <t>19,5</t>
  </si>
  <si>
    <t>Obnova in zavarovanje zakoličbe trase komunalnih vodov v ravninskem terenu (ELEKTRIKA, catv, Telekom, vodovod, kanalizacija,…</t>
  </si>
  <si>
    <t>68</t>
  </si>
  <si>
    <t>Dobava in postavitev plastičnega smernika z votlim prerezom, dolžina 1200 mm, z odsevnikom iz umetne snovi</t>
  </si>
  <si>
    <t>63 112</t>
  </si>
  <si>
    <t>Strošek izdelave navodil za obratovanje in vzdrževanje ter izdelave obrazcev za vpis v BCP</t>
  </si>
  <si>
    <t>Preskus tesnosti cevi premera do 20 cm</t>
  </si>
  <si>
    <t>43 831</t>
  </si>
  <si>
    <t>43 832</t>
  </si>
  <si>
    <t>Preskus tesnosti cevi premera 21 do 50 cm</t>
  </si>
  <si>
    <t>Pregled vgrajenih cevi s TV kamero</t>
  </si>
  <si>
    <t>43 841</t>
  </si>
  <si>
    <t>4. 34</t>
  </si>
  <si>
    <t>Ureditev ponikovalnice na kanalu 07, s preforirano cevjo iz cementnega betona, krožnega prereza s premerom 150 cm, globine 2.50 m po priloženem detajlu, vključno z ponikalnim preizkusom</t>
  </si>
  <si>
    <t>Ureditev ponikovalnega polja na kanalu 01, iz ponikovalnic iz cementnega betona premera 200 cm, globine 2.50 m po priloženem detajlu, vključno z ponikalnim preizkusom</t>
  </si>
  <si>
    <t>Ureditev ponikovalnega polja na kanalu 02, iz ponikovalnic iz cementnega betona premera 200 cm, globine 2.50 m po priloženem detajlu, vključno z ponikalnim preizkusom</t>
  </si>
  <si>
    <t>Nabava, dobava in vgradnja koalescentnega lovilca olj NS= 150 l/s z 15% pretokom obvodnice  (dimenzija gradbene jame cca 6 x 3 x 3 m). Planum se uredi iz nevezljive zemljine III. ktg v debelini 30cm. Za podbeton v debelini 5 cm se uporabi beton C16/20. Na tako pripravljeno podlago se izvede AB plošča C25/30, deb 15 cm, z mninimalno potrebno armaturo. Za obsip lovilca se  uporabi izkopana zemljina. V postavko je potrebno zajeti vsa potrebna dela in material z upoštevanjem navodil proizvajalca</t>
  </si>
  <si>
    <t>Izkop vezljive zemljine/zrnate kamnine – 3. kategorije za temelje, kanalske rove, prepuste, jaške in drenaže, širine do 1,0 m in globine 1,1 do 2,0 m – strojno, planiranje dna ročno</t>
  </si>
  <si>
    <t>Izdelava kanalizacije iz cevi PVC, PE, vključno s podložno plastjo iz zmesi kamnitih zrnv debelini 15 cm, premera 16 cm, SN8, v globini do 1,5 m</t>
  </si>
  <si>
    <t>Izdelava kanalizacije iz cevi PVC, PE, vključno s podložno plastjo iz zmesi kamnitih zrn v debelini 15 cm, premera 20 cm, SN8, v globini do 1,5 m</t>
  </si>
  <si>
    <t>Izdelava kanalizacije iz cevi PVC, PE, vključno s podložno plastjo iz zmesi kamnitih zrn v debelini 15 cm, premera 25 cm, SN8, v globini do 1,5 m</t>
  </si>
  <si>
    <t>Izdelava kanalizacije iz cevi PVC, PE, vključno s podložno plastjo iz zmesi kamnitih zrn, premera 31,5 cm v debelini 15cm, SN8, v globini do 1,5 m</t>
  </si>
  <si>
    <t>Izdelava kanalizacije iz cevi PVC, PE, vključno s podložno plastjo iz zmesi kamnitih zrn v debelini 15 cm, premera 40 cm, SN8, v globini do 1,0 m</t>
  </si>
  <si>
    <t>Izdelava kanalizacije iz cevi PVC, PE, vključno s podložno plastjo iz zmesi kamnitih zrn v debelini 15 cm, premera 50 cm, SN8, v globini do 1,5 m</t>
  </si>
  <si>
    <t>829</t>
  </si>
  <si>
    <t>21 324</t>
  </si>
  <si>
    <t>24 219</t>
  </si>
  <si>
    <t>1282</t>
  </si>
  <si>
    <t>Zasip (obsip) kanalizacijskih cevi z zrnato kamnino – 3. kategorije z dobavo iz gramoznice; enozrnati ganulat 8-16 mm</t>
  </si>
  <si>
    <t>24 212</t>
  </si>
  <si>
    <t>Zasip z vezljivo/zrnato zemljino – 3. kategorije - strojno (material iz postavke 4.21)</t>
  </si>
  <si>
    <t>657</t>
  </si>
  <si>
    <t>Nakladanje in odvoz vezljive zemljine/zrnate kamnine III. ktg (material iz postavke 4.21)</t>
  </si>
  <si>
    <t>Izdelava in obbetoniranje cevi za kanalizacijo s cementnim betonom C 16/20, premera cevi 16 cm (od vtočnega robnika preko peskolova do kanalizacijskega jaška - L= do 2,00 m)</t>
  </si>
  <si>
    <t>226</t>
  </si>
  <si>
    <t>369</t>
  </si>
  <si>
    <t>Izdelava jaška (peskolov, požiralnikov) iz PVC, PE krožnega prreza s premerom 40 cm, globokega do 1,50 m</t>
  </si>
  <si>
    <t>44 242</t>
  </si>
  <si>
    <t>Izdelava jaška iz cementnega betona, izmere prereza 100/100 cm, globokega 1,0 do 1,5 m z vsem pomožnim delom in materialom (izkopi, zasipi, opaži, armatura,…</t>
  </si>
  <si>
    <t>Izdelava jaška iz cementnega betona, izmere prereza 120/120 cm, globokega 1,0 do 1,5 - 2.00m z vsem pomožnim delom in materialom (izkopi, zasipi, opaži, armatura,…</t>
  </si>
  <si>
    <t>40</t>
  </si>
  <si>
    <t>2. 13</t>
  </si>
  <si>
    <t>Čiščenje utrjene/odrezkane površine podlage pred pobrizgom z bitumenskim vezivom</t>
  </si>
  <si>
    <t>32 591</t>
  </si>
  <si>
    <t>36 134</t>
  </si>
  <si>
    <t>Izdelava bankine iz iz drobljenca TD 0-32, z nabavo, dobavo in vgrajevanjem do ustrezne zbitosti, v širini do 1,30 m in debelini asfaltnih plasti</t>
  </si>
  <si>
    <t>4. 35</t>
  </si>
  <si>
    <t>7. 05</t>
  </si>
  <si>
    <t>Izdelava nevezane nosilne plasti enakomerno zrnatega drobljenca iz kamnine (TD 0/32) v debelini - 25 cm</t>
  </si>
  <si>
    <t>Izdelava nevezane nosilne plasti enakomerno zrnatega drobljenca iz kamnine (KG 0/63) v debelini - 40 cm</t>
  </si>
  <si>
    <t>224</t>
  </si>
  <si>
    <t>182</t>
  </si>
  <si>
    <t>94</t>
  </si>
  <si>
    <t>183</t>
  </si>
  <si>
    <t>39</t>
  </si>
  <si>
    <t>149</t>
  </si>
  <si>
    <t>138</t>
  </si>
  <si>
    <t>51 311</t>
  </si>
  <si>
    <t>Izdelava dvostranskega vezanega opaža za raven zid visok do 2 m  z vsem pomožnim delom in materialom (2x151 m2), vključno z zaključno trikotno letvo</t>
  </si>
  <si>
    <t>53 132</t>
  </si>
  <si>
    <t>Dobava in vgraditev cementnega betona  v preprez 0.16 do 0.30 m3/m2-m  z dodatkom za odpornost proti soli (cementol SPA)</t>
  </si>
  <si>
    <t>Dobava in vgraditev cementnega betona C16/20 (podbeton) v debelini 5cm</t>
  </si>
  <si>
    <t xml:space="preserve">53 121 </t>
  </si>
  <si>
    <t>Izdelava jaška (peskolov, požiralnik) iz PVC, PE krožnega prereza s premerom 40 cm, globokega do 1,50 m</t>
  </si>
  <si>
    <t>286</t>
  </si>
  <si>
    <t>Izdelava kanalizacije iz cevi iz cementnega betona vključno s podložno plastjo iz cementnega betona C16/20, premera 60 cm v globini do 1.0 m</t>
  </si>
  <si>
    <t>Izdelava kanalizacije iz cevi iz cementnega betona vključno s podložno plastjo iz cementnega betona C16/20, premera 80 cm v globini do 1.0 m</t>
  </si>
  <si>
    <t>232</t>
  </si>
  <si>
    <t>Oblaganje z lomljencem iz silikatnih kamnin, vezanim s cementno malto, v debelini 16 do 20 cm</t>
  </si>
  <si>
    <t>54 113</t>
  </si>
  <si>
    <t>51,50</t>
  </si>
  <si>
    <t>63,50</t>
  </si>
  <si>
    <t>3,60</t>
  </si>
  <si>
    <t>R2-438/1307 Trate-Gornja Radgona</t>
  </si>
  <si>
    <t xml:space="preserve">  ob R2-438/1307 Trate-Gornja Radgona</t>
  </si>
  <si>
    <t xml:space="preserve">Odkop humuzirane/zatravljene bankine, široke nad 1,20 m z nakladanjem in odvozom pooblaščenemu zbiralcu </t>
  </si>
  <si>
    <t>Široki izkop vezljive zemljine – 3. kategorije – strojno z nakladanjem in odvozom pooblaščenemu zbiralcu</t>
  </si>
  <si>
    <t>Izdelava posteljice iz drobljenih kamnitih zrn (zmrzlinsko odporna plast enakomerno zrnatega drobljenca iz kamnine (KG 0/63) v debelini 40 cm (RC); 40 cm (LC, JP, priklj.)</t>
  </si>
  <si>
    <t>Izdelava spodnje nosilne plasti iz AC 22 base, B 70/100 A3 v debelini 8 cm (regionalna cesta)</t>
  </si>
  <si>
    <t>Izdelava obrabne in zaporne plasti iz AC 11 surf  B 70/100 A3 - Z2, v debelini 4 cm (regionalna cesta)</t>
  </si>
  <si>
    <t>Čiščenje utrjene površine podlage (prva plast asfalta) pred pobrizgom z bitumenskim vezivom</t>
  </si>
  <si>
    <t>Predhodna obdelava stika s stopničenjem in premaz z bitumensko lepilno zmesjo po celotni površini</t>
  </si>
  <si>
    <t>Izdelava projektne dokumentacije za projekt izvedenih del ceste in kolesarski površin</t>
  </si>
  <si>
    <t>4. 36</t>
  </si>
  <si>
    <t>4. 37</t>
  </si>
  <si>
    <t>4. 38</t>
  </si>
  <si>
    <t>4. 39</t>
  </si>
  <si>
    <t>4. 40</t>
  </si>
  <si>
    <t>4. 41</t>
  </si>
  <si>
    <t>4. 42</t>
  </si>
  <si>
    <t>4. 43</t>
  </si>
  <si>
    <t>4. 44</t>
  </si>
  <si>
    <t>4. 45</t>
  </si>
  <si>
    <t>1939</t>
  </si>
  <si>
    <t>29 163</t>
  </si>
  <si>
    <t>31 324</t>
  </si>
  <si>
    <t>Izkop vezljive zemljine/zrnate kamnine III. ktg.  za temelje, kanalske rove, prepuste in drenaže</t>
  </si>
  <si>
    <t>Nakladanje in odvoz vezljive zemljine/zrnate kamnine  III. ktg (material iz postavke 4.28)</t>
  </si>
  <si>
    <t>Zasip z vezljivo zemljino/zrnato kamnino – III. kategorije - strojno (material iz postavke 4.28)</t>
  </si>
  <si>
    <t>Strojna izdelava obrabne in zaporne plasti iz AC 11  surf  B 70/100, A3- Z2 (AP niše) v debelini 4 cm</t>
  </si>
  <si>
    <t>Izdelava nosilne plasti iz  AC 22 base B70/100 A3 (AP niše) v debelini 8 cm</t>
  </si>
  <si>
    <t>Izdelava obrabne in zaporne plasti iz  AC 11 surf 70/100 A5 - Z2 (območje čakališča in hodnika za pešce) v debelini 5 cm</t>
  </si>
  <si>
    <t>242</t>
  </si>
  <si>
    <t>2193</t>
  </si>
  <si>
    <t>Dobava in vgraditev predfabriciranega dvignjenega robnika iz cementnega betona  s prerezom 10/20 cm v cementni beton C16/20 (zaključna kocka)</t>
  </si>
  <si>
    <t>Ročna izdelava obrabno nosilne plasti AC16 surf , v debelini 8 cm,  B 70/100  A4-Z2 (priključki-hišni, JP,LC, ...)</t>
  </si>
  <si>
    <t>ŠKATLASTI PREPUST</t>
  </si>
  <si>
    <t>Prepust se izvede iz montažnih elementov velikosti 200/150/100 cm tipa Nivo Celje ali podobnim. Detalj izvedbe prepusta je v celoti prikazan v grafičnem delu projekta. Vsa ostala dela in izkopi do PSU obstoječe ceste so zajeti v postavkah 1.13, 2.01,2.02,2.03 in 2.05</t>
  </si>
  <si>
    <t>75</t>
  </si>
  <si>
    <t>Ureditev planuma temeljnih tal vezljive zemljine – 3. kategorije  z ustreznim ravnanjem in utrjevanjem</t>
  </si>
  <si>
    <t>72</t>
  </si>
  <si>
    <r>
      <t>Dobava in vgraditev cementnega betona C16/20 v prerez do 0,15 m</t>
    </r>
    <r>
      <rPr>
        <vertAlign val="superscript"/>
        <sz val="10"/>
        <rFont val="Arial"/>
        <family val="2"/>
        <charset val="238"/>
      </rPr>
      <t>3</t>
    </r>
    <r>
      <rPr>
        <sz val="10"/>
        <rFont val="Arial"/>
        <family val="2"/>
        <charset val="238"/>
      </rPr>
      <t>/m</t>
    </r>
    <r>
      <rPr>
        <vertAlign val="superscript"/>
        <sz val="10"/>
        <rFont val="Arial"/>
        <family val="2"/>
        <charset val="238"/>
      </rPr>
      <t>2</t>
    </r>
    <r>
      <rPr>
        <sz val="10"/>
        <rFont val="Arial"/>
        <family val="2"/>
        <charset val="238"/>
      </rPr>
      <t>-m</t>
    </r>
    <r>
      <rPr>
        <vertAlign val="superscript"/>
        <sz val="10"/>
        <rFont val="Arial"/>
        <family val="2"/>
        <charset val="238"/>
      </rPr>
      <t>1</t>
    </r>
  </si>
  <si>
    <t>53 116</t>
  </si>
  <si>
    <t>Nabava, dobava in vgradnja montažnih elementov velikosti 200/150/100 cm z vsem potrebnim delom in materialom (tesnilna masa, …..)</t>
  </si>
  <si>
    <t>59554</t>
  </si>
  <si>
    <t>Izdelava vrhnje tesnilne plasti z dvema bitumenskima varjenima trakovoma, spodnji debeline 3 mm prilepljen, zgornji debeline 3,6 mm varjen, s čelnim stikovanjem, poraba bitumenske lepilne zmesi 2,1 do 2,5 kg/m2</t>
  </si>
  <si>
    <t>136</t>
  </si>
  <si>
    <t>Vgraditev gramozne blazine in nasutja iz kamnine III ktg  deb 30 cm</t>
  </si>
  <si>
    <t>77</t>
  </si>
  <si>
    <t>Oblaganje z lomljencem iz silikatnih kamnin, vezanim s cementno malto, v debelini 16 do 20 cm (dno prepusta) po detalju</t>
  </si>
  <si>
    <t>Nabava, dobava in vgradnja strojno mešane cementne stabilizacije iz KD 0-32 in cementa C 25/30 v debelini 20 cm</t>
  </si>
  <si>
    <t>64</t>
  </si>
  <si>
    <t>51 312</t>
  </si>
  <si>
    <t>Izdelava dvostranskega vezanega opaža za raven zid visok od 2,1 do 4 m  z vsem pomožnim delom in materialom (2x30 m2), vključno z zaključno trikotno letvo</t>
  </si>
  <si>
    <t>70</t>
  </si>
  <si>
    <t>2620</t>
  </si>
  <si>
    <t>Dobava in vgraditev ograje za pešce po detajlu iz načrta iz pocinkanih jeklenih cevnih ali pravokotnih profilov z vertikalnimi in/ali horizontalnimi polnili, visoke 120 cm</t>
  </si>
  <si>
    <t>delež DRR</t>
  </si>
  <si>
    <t>delež Občina Apače</t>
  </si>
  <si>
    <t>"izven naselja" - DRR</t>
  </si>
  <si>
    <t>"v naselju" - Občina Apače</t>
  </si>
  <si>
    <t>"delež DRR"</t>
  </si>
  <si>
    <t>"delež Občina Apače"</t>
  </si>
  <si>
    <t>Zakoličba obstoječih vodov: Telekom, Elektro, Vodovod, CTV, kanalizacija</t>
  </si>
  <si>
    <t>kos (kpl)</t>
  </si>
  <si>
    <t>0,665</t>
  </si>
  <si>
    <t>1276,8</t>
  </si>
  <si>
    <t>33,25</t>
  </si>
  <si>
    <t>fi 65</t>
  </si>
  <si>
    <t>1340</t>
  </si>
  <si>
    <t>fi 110</t>
  </si>
  <si>
    <t>13,3</t>
  </si>
  <si>
    <t>166,25</t>
  </si>
  <si>
    <t>števec el.energije 400V/</t>
  </si>
  <si>
    <t xml:space="preserve">dogradodklop kabla v obstoječem kandelabru </t>
  </si>
  <si>
    <t>0,335</t>
  </si>
  <si>
    <t>643,2</t>
  </si>
  <si>
    <t>16,75</t>
  </si>
  <si>
    <t>675</t>
  </si>
  <si>
    <t>6,7</t>
  </si>
  <si>
    <t>83,75</t>
  </si>
  <si>
    <t>SKUPAJ</t>
  </si>
  <si>
    <t>DDV 22%</t>
  </si>
  <si>
    <t>7.OSTALA DELA</t>
  </si>
  <si>
    <t>6.OPREMA CEST</t>
  </si>
  <si>
    <t>3.ZGORNJI USTROJ</t>
  </si>
  <si>
    <t>2.GRADBENA DELA</t>
  </si>
  <si>
    <t>1.2 RUŠITVENA DELA</t>
  </si>
  <si>
    <t>1.1GEODETSKA DELA</t>
  </si>
  <si>
    <t>Izdelava in priprava tehnične dokumentacije za vpis v banko podatkov</t>
  </si>
  <si>
    <t>7.      OSTALA DELA</t>
  </si>
  <si>
    <t>skupaj</t>
  </si>
  <si>
    <t>Dobava in montaža semaforja tip 8211 s tipko za vklop</t>
  </si>
  <si>
    <t>Dobava in montaža semaforja tip 8101</t>
  </si>
  <si>
    <t>Dobava in vgraditev stebrička (droga) za razsvetljvo prehoda in semaforje iz vroče cinkane jeklene cevi premera 114 mm, višina 6000 mm</t>
  </si>
  <si>
    <t>Izdelava temelja iz cementnega betona C 12/15, globine 100 cm, premera 50 cm</t>
  </si>
  <si>
    <t>Izdelava tankoslojne podlage kolesarskega pasu z enokomponentno rdečerjava RAL  3011 barvo, vključno 250 g/m2 posipa z drobci / kroglicami stekla, strojno, debelina plasti suhe snovi 200 mm</t>
  </si>
  <si>
    <t>Izdelava tankoslojne prečne in ostalih označbe na vozišču z enokomponentno belo barvo, vključno 250 g/m2 posipa z drobci / kroglicami stekla, strojno, debelina plasti suhe snovi 200 mm, stop črte, prehodi za pešce čez kolesarsko stezo, simboli na kolesarskem pasu</t>
  </si>
  <si>
    <t>m1</t>
  </si>
  <si>
    <t>Izdelava tankoslojne prekinje robne vzdolžne označbe na vozišču (sredinska črta kolesarskeha pasu na pločniku) z enokomponentno belo barvo, vključno 250 g/m2 posipa z drobci / kroglicami stekla, strojno, debelina plasti suhe snovi 200 mm, širina črte 10 cm</t>
  </si>
  <si>
    <t>Izdelava tankoslojne neprekinje robne vzdolžne označbe na vozišču (ločitev kolesarskega pasu na pločniku) z enokomponentno belo barvo, vključno 250 g/m2 posipa z drobci / kroglicami stekla, strojno, debelina plasti suhe snovi 200 mm, širina črte 10 cm</t>
  </si>
  <si>
    <t>6.1     Pokončna oprema cest   in talne označbe</t>
  </si>
  <si>
    <t>6.      OPREMA CEST</t>
  </si>
  <si>
    <t>Izdelava zgornje obrabne plasti asfaltnega betona debeline 4,0 cm AC 8 SURF B50/70 A3</t>
  </si>
  <si>
    <t>Izdelava nevezane nosilne plasti enakomerno zrnatega drobljenca iz kamnine v debelini do 20 cm</t>
  </si>
  <si>
    <t>3.0 ZGORNJ USTROJ</t>
  </si>
  <si>
    <t>Rezanje obst. asfalta na mestu prečkanja državne ceste s kolesarskim pasov za izvedbo polaganja el. kabla za napajanje luči in semaforjev, vključno z izkopom š=40 cm,  zasipom z utrjevanjem in asfaltiranjem</t>
  </si>
  <si>
    <t>Fina izravnava podlage za hodnik in kolesarsko stezo z dovozom manjkajočega materiala TD 0/16 MM</t>
  </si>
  <si>
    <t>Dobava in vgrajevanje cestnih cementnih robnikov 15/25 cm v beton( med cesto in kolesarsko stezo)</t>
  </si>
  <si>
    <t>Dobava in vgrajevanje cementnih robnikov 5/20 cm v beton  (pločnik za pešce)</t>
  </si>
  <si>
    <t>Odstranitev obstoječega asfalta ceste debeline 10 cm z odvozom v trajno deponijo</t>
  </si>
  <si>
    <t>Odstranitev obstoječega asfalta debeline 7,0 cm z odvozom v trajno deponijo (obstoječi pločnik)</t>
  </si>
  <si>
    <t>Odstranitev obstoječih robnikov 15/25 z odvozom v trajno deponijo</t>
  </si>
  <si>
    <t>M1</t>
  </si>
  <si>
    <t>Prestavitev obstoječe cestne odbojne ograje  ter betonske ovire na določeno lokacijo</t>
  </si>
  <si>
    <t>M2</t>
  </si>
  <si>
    <t>Odstranitev grmovja na redko porasli površini (do 50 % pokritega tlorisa) - ročno</t>
  </si>
  <si>
    <t>1.2  Rušitvena dela</t>
  </si>
  <si>
    <t>Postavitev in zavarovanje prečnega profila ostale javne ceste v ravninskem terenu</t>
  </si>
  <si>
    <t>Obnova in zavarovanje zakoličbe trase komunalnih vodov v ravninskem terenu</t>
  </si>
  <si>
    <t>Opis dela</t>
  </si>
  <si>
    <t>Enota mere</t>
  </si>
  <si>
    <t>Šifra</t>
  </si>
  <si>
    <t>1.1  Geodetska dela</t>
  </si>
  <si>
    <t>1.   PREDDELA</t>
  </si>
  <si>
    <t>EUR/em</t>
  </si>
  <si>
    <t>ODSEK GUBČEVA ULICA , SOUPORABA PROMETNEGA PASU, L= 518 M, TER PREHODA ZA KOLESARJE</t>
  </si>
  <si>
    <t>SKUPAJ:</t>
  </si>
  <si>
    <t>Načrt cestne razsvetljave, načrt št. 1533-CRA, št. projekta 1533, Lineal d.o.o.</t>
  </si>
  <si>
    <t>3/1</t>
  </si>
  <si>
    <t>Načrti s področja elektrotehnike</t>
  </si>
  <si>
    <t>Načrt vodnogospodarskih ureditev</t>
  </si>
  <si>
    <t>2/2</t>
  </si>
  <si>
    <t>Načrt nove brvi</t>
  </si>
  <si>
    <t>2/1</t>
  </si>
  <si>
    <t>Načrti s področja gradbeništva</t>
  </si>
  <si>
    <t>načrt št. BNG-115/16-C, št. projekta BNG-115/16, BNG gradbeni inženiring, Bojan Safran, s.p., junij 2016</t>
  </si>
  <si>
    <t>◦ prometna oprema - pododsek 6</t>
  </si>
  <si>
    <t>◦ prometna oprema - pododsek 5</t>
  </si>
  <si>
    <t>◦ prometna oprema - pododsek 3</t>
  </si>
  <si>
    <t>◦ prometna oprema - pododsek 1</t>
  </si>
  <si>
    <r>
      <rPr>
        <sz val="11"/>
        <rFont val="Calibri"/>
        <family val="2"/>
        <charset val="238"/>
      </rPr>
      <t xml:space="preserve">◦ </t>
    </r>
    <r>
      <rPr>
        <sz val="11"/>
        <rFont val="Arial"/>
        <family val="2"/>
        <charset val="238"/>
      </rPr>
      <t>pododsek 6</t>
    </r>
  </si>
  <si>
    <r>
      <rPr>
        <sz val="11"/>
        <rFont val="Calibri"/>
        <family val="2"/>
        <charset val="238"/>
      </rPr>
      <t xml:space="preserve">◦ </t>
    </r>
    <r>
      <rPr>
        <sz val="11"/>
        <rFont val="Arial"/>
        <family val="2"/>
        <charset val="238"/>
      </rPr>
      <t>pododsek 5</t>
    </r>
  </si>
  <si>
    <r>
      <rPr>
        <sz val="11"/>
        <rFont val="Calibri"/>
        <family val="2"/>
        <charset val="238"/>
      </rPr>
      <t xml:space="preserve">◦ </t>
    </r>
    <r>
      <rPr>
        <sz val="11"/>
        <rFont val="Arial"/>
        <family val="2"/>
        <charset val="238"/>
      </rPr>
      <t>pododsek 3</t>
    </r>
  </si>
  <si>
    <t>načrt št. 1533-KOP, št. projekta 1533, Lineal d.o.o.</t>
  </si>
  <si>
    <t>Načrt kolesarske poti</t>
  </si>
  <si>
    <t>0/2</t>
  </si>
  <si>
    <t>z DDV</t>
  </si>
  <si>
    <t>DDV (22%)</t>
  </si>
  <si>
    <t>brez DDV</t>
  </si>
  <si>
    <t>Predmet</t>
  </si>
  <si>
    <t>Načrt</t>
  </si>
  <si>
    <t>INVESTICIJSKA VREDNOST - REKAPITULACIJA - SKUPAJ</t>
  </si>
  <si>
    <t>Skupni projektantski predračun</t>
  </si>
  <si>
    <t>Kolesarske povezave v občini Apače (odsek Segovci - Lutverci)</t>
  </si>
  <si>
    <t xml:space="preserve">  CENA SKUPAJ (z DDV)</t>
  </si>
  <si>
    <t xml:space="preserve">  DDV (22%)</t>
  </si>
  <si>
    <t xml:space="preserve">  CENA SKUPAJ (brez DDV)</t>
  </si>
  <si>
    <t>Opomba:
Vključuje tudi NOV</t>
  </si>
  <si>
    <t>KOS</t>
  </si>
  <si>
    <t>S 7 9 514</t>
  </si>
  <si>
    <t>0004</t>
  </si>
  <si>
    <t>URA</t>
  </si>
  <si>
    <t>Projektantski nadzor. Vrednost postavke je že fiksno določena v PIS-u in jo ponudnik ne more/ne sme spreminjati. Obračun projektantskega nadzora se bo izvedel po dokazljivih dejanskih stroških na podlagi računa izvajalca projektantskega nadzora.</t>
  </si>
  <si>
    <t>S 7 9 311</t>
  </si>
  <si>
    <t>0003</t>
  </si>
  <si>
    <t>izdelava baze podatkov GJI za objektne skupine: elektrika, kanalizacija, el. komunikacije, ter vpis v kataster GJI.</t>
  </si>
  <si>
    <t>N 7 3 101</t>
  </si>
  <si>
    <t>0002</t>
  </si>
  <si>
    <t>0001</t>
  </si>
  <si>
    <t>7.8 Preskusi, nadzor in tehnična dokumentacija</t>
  </si>
  <si>
    <t>Višanje obstoječih kabelskih jaškov na trasi na višino predvidene kolesarske poti. Predvideno je višanje kabelskih jaškov za cca. 10-20cm, komplet z obdelavo sten jaška in ureditvijo okolice jaška, gre za jaške in betonskih cevi, premera fi 60cm ali fi 80cm</t>
  </si>
  <si>
    <t>N 7 2 101</t>
  </si>
  <si>
    <t>Opomba:
Dejanska uporaba cevi I.C, PVC premera fi 125 mm. Uporaba za zaščito tras EE, TK in KRS. Položitev vodov v vzdolžno prerezane cevi.</t>
  </si>
  <si>
    <t>Dobava in vgraditev cevi iz polivinilklorida, premera 110 mm (PC 110)</t>
  </si>
  <si>
    <t>S 7 2 421</t>
  </si>
  <si>
    <t>7.2 Telekomunikacijske naprave</t>
  </si>
  <si>
    <t>TUJE STORITVE SKUPAJ:</t>
  </si>
  <si>
    <t>7 TUJE STORITVE</t>
  </si>
  <si>
    <t>M3</t>
  </si>
  <si>
    <t>Izdelava bankine iz drobljenca, široke do 0,50 m</t>
  </si>
  <si>
    <t>S 3 6 131</t>
  </si>
  <si>
    <t>3.5 Bankine</t>
  </si>
  <si>
    <t>Opomba:
Robnik 8/20 cm.</t>
  </si>
  <si>
    <t>Dobava in vgraditev predfabriciranega pogreznjenega robnika iz cementnega betona  s prerezom ../.. cm</t>
  </si>
  <si>
    <t>S 3 5 236</t>
  </si>
  <si>
    <t>Dobava in vgraditev predfabriciranega pogreznjenega robnika iz cementnega betona  s prerezom 15/25 cm</t>
  </si>
  <si>
    <t>S 3 5 235</t>
  </si>
  <si>
    <t>Dobava in vgraditev predfabriciranega dvignjenega robnika iz cementnega betona  s prerezom 15/25 cm</t>
  </si>
  <si>
    <t>S 3 5 214</t>
  </si>
  <si>
    <t>3.4 Robni elementi vozišč</t>
  </si>
  <si>
    <t>Opomba:
Cesta, zaradi vgradnje robnikov.</t>
  </si>
  <si>
    <t>Izdelava obrabne in zaporne plasti bituminizirane zmesi AC 11 surf B 50/70 A3 v debelini 4 cm</t>
  </si>
  <si>
    <t>S 3 2 273</t>
  </si>
  <si>
    <t>Opomba:
Površina za kolesarje in pešce ter dovoz k stanovanjski hiši, v debelini 5 cm.</t>
  </si>
  <si>
    <t>Izdelava obrabne in zaporne plasti bituminizirane zmesi AC 8 surf B 70/100 A5 v debelini 4 cm</t>
  </si>
  <si>
    <t>S 3 2 254</t>
  </si>
  <si>
    <t>3.2 Obrabne plasti</t>
  </si>
  <si>
    <t>Opomba:
Dovoz k stanovanjski hiši.</t>
  </si>
  <si>
    <t>Izdelava nosilne plasti bituminizirane zmesi AC 22 base B 50/70 A3 v debelini 6 cm</t>
  </si>
  <si>
    <t>S 3 1 552</t>
  </si>
  <si>
    <t>Izdelava nosilne plasti bituminizirane zmesi AC 32 base B 50/70 A3 v debelini 8 cm</t>
  </si>
  <si>
    <t>S 3 1 642</t>
  </si>
  <si>
    <t>Opomba:
Debelina tampona je 20 cm.</t>
  </si>
  <si>
    <t>S 3 1 131</t>
  </si>
  <si>
    <t>3.1 Nosilne plasti</t>
  </si>
  <si>
    <t>VOZIŠČNE KONSTRUKCIJE SKUPAJ:</t>
  </si>
  <si>
    <t>3 VOZIŠČNE KONSTRUKCIJE</t>
  </si>
  <si>
    <t>T</t>
  </si>
  <si>
    <t>S 2 9 153</t>
  </si>
  <si>
    <t>S 2 9 154</t>
  </si>
  <si>
    <t>Razprostiranje odvečne plodne zemljine - 1. kategorije</t>
  </si>
  <si>
    <t>S 2 9 131</t>
  </si>
  <si>
    <t>Razprostiranje odvečne vezljive zemljine - 3. kategorije</t>
  </si>
  <si>
    <t>S 2 9 133</t>
  </si>
  <si>
    <t>2.9 Prevozi, razprostiranje in ureditev deponij materiala</t>
  </si>
  <si>
    <t>S 2 5 151</t>
  </si>
  <si>
    <t>Opomba:
Brežina, zaščitena s travnimi ploščami.</t>
  </si>
  <si>
    <t>Izdelava pete za oporo zaščiti brežine iz cementnega betona</t>
  </si>
  <si>
    <t>S 2 5 291</t>
  </si>
  <si>
    <t>Opomba:
Travne plošče.</t>
  </si>
  <si>
    <t>Zaščita brežine z montažnimi elementi iz cementnega betona, zapolnjenimi s humusom, po načrtu</t>
  </si>
  <si>
    <t>S 2 5 251</t>
  </si>
  <si>
    <t>Humuziranje brežine brez valjanja, v debelini do 15 cm - strojno</t>
  </si>
  <si>
    <t>S 2 5 112</t>
  </si>
  <si>
    <t>2.5 Brežine in zelenice</t>
  </si>
  <si>
    <t>Opomba:
V debelini 20 cm.</t>
  </si>
  <si>
    <t>Vgraditev posteljice v debelini plasti do 30 cm iz zrnate kamnine - 3. kategorije</t>
  </si>
  <si>
    <t>S 2 4 421</t>
  </si>
  <si>
    <t>Vgraditev nasipa iz zrnate kamnine - 3. kategorije</t>
  </si>
  <si>
    <t>S 2 4 112</t>
  </si>
  <si>
    <t>2.4 Nasipi, zasipi, klini, posteljica in glinasti naboj</t>
  </si>
  <si>
    <t>Ureditev planuma temeljnih tal vezljive zemljine - 3. kategorije</t>
  </si>
  <si>
    <t>S 2 2 112</t>
  </si>
  <si>
    <t>2.2 Planum temeljnih tal</t>
  </si>
  <si>
    <t>Široki izkop vezljive zemljine - 3. kategorije - strojno z nakladanjem</t>
  </si>
  <si>
    <t>S 2 1 224</t>
  </si>
  <si>
    <t xml:space="preserve">Površinski izkop plodne zemljine - 1. kategorije - strojno z nakladanjem </t>
  </si>
  <si>
    <t>S 2 1 114</t>
  </si>
  <si>
    <t>Površinski izkop plodne zemljine - 1. kategorije - strojno z odrivom do 50 m</t>
  </si>
  <si>
    <t>S 2 1 112</t>
  </si>
  <si>
    <t>2.1 Izkopi</t>
  </si>
  <si>
    <t>ZEMELJSKA DELA SKUPAJ:</t>
  </si>
  <si>
    <t>2 ZEMELJSKA DELA</t>
  </si>
  <si>
    <t>Porušitev in odstranitev robnika iz cementnega betona</t>
  </si>
  <si>
    <t>S 1 2 391</t>
  </si>
  <si>
    <t>0009</t>
  </si>
  <si>
    <t>S 1 2 382</t>
  </si>
  <si>
    <t>0008</t>
  </si>
  <si>
    <t>Rezanje asfaltne plasti s talno diamantno žago, debele do 5 cm</t>
  </si>
  <si>
    <t>S 1 2 381</t>
  </si>
  <si>
    <t>0007</t>
  </si>
  <si>
    <t>Opomba:
Cesta zaradi vgradnje robnikov.</t>
  </si>
  <si>
    <t xml:space="preserve">Rezkanje in odvoz asfaltne krovne plasti v debelini 8 do 10 cm </t>
  </si>
  <si>
    <t>S 1 2 373</t>
  </si>
  <si>
    <t>0006</t>
  </si>
  <si>
    <t>Porušitev in odstranitev asfaltne plasti v debelini nad 10 cm</t>
  </si>
  <si>
    <t>S 1 2 323</t>
  </si>
  <si>
    <t>0005</t>
  </si>
  <si>
    <t>Opomba:
Pločnik in cesta zaradi vgradnje robnikov.</t>
  </si>
  <si>
    <t>Porušitev in odstranitev asfaltne plasti v debelini do 5 cm</t>
  </si>
  <si>
    <t>S 1 2 321</t>
  </si>
  <si>
    <t>Odstranitev panja s premerom 11 do 30 cm s predelavo</t>
  </si>
  <si>
    <t>S 1 2 171</t>
  </si>
  <si>
    <t>S 1 2 152</t>
  </si>
  <si>
    <t>Odstranitev grmovja na gosto porasli površini (nad 50 % pokritega tlorisa) - ročno</t>
  </si>
  <si>
    <t>S 1 2 121</t>
  </si>
  <si>
    <t>1.2 Čiščenje terena</t>
  </si>
  <si>
    <t>KM</t>
  </si>
  <si>
    <t>Ponovno zakoličenje in zavarovanje zakoličbe trase ostale javne ceste med delom</t>
  </si>
  <si>
    <t>S 1 1 412</t>
  </si>
  <si>
    <t>S 1 1 221</t>
  </si>
  <si>
    <t>Opomba:
_x000D_
Zakoličba obstoječih vodov v zemlji:_x000D_
- EE (Elektro Maribor),_x000D_
- TK (Telekom),_x000D_
- KRS (Telemach).</t>
  </si>
  <si>
    <t>S 1 1 131</t>
  </si>
  <si>
    <t>S 1 1 121</t>
  </si>
  <si>
    <t>1.1 Geodetska dela</t>
  </si>
  <si>
    <t>PREDDELA SKUPAJ:</t>
  </si>
  <si>
    <t>1 PREDDELA</t>
  </si>
  <si>
    <t>Cena skupaj</t>
  </si>
  <si>
    <t>Cena za enoto</t>
  </si>
  <si>
    <t xml:space="preserve">Enota </t>
  </si>
  <si>
    <t>Normativ</t>
  </si>
  <si>
    <t>Postavka</t>
  </si>
  <si>
    <t>PREDRAČUN</t>
  </si>
  <si>
    <t>Faza:</t>
  </si>
  <si>
    <t>Načrt:</t>
  </si>
  <si>
    <t>Odsek:</t>
  </si>
  <si>
    <t>Projekt:</t>
  </si>
  <si>
    <t>Projekt:1535KOP Kolesarska Segovci - Lutverci</t>
  </si>
  <si>
    <t>N 4 3 101</t>
  </si>
  <si>
    <t>Dobava in vgraditev pokrova iz duktilne litine z nosilnostjo 250 kN, s prerezom 500/500 mm</t>
  </si>
  <si>
    <t>S 4 4 966</t>
  </si>
  <si>
    <t>Opomba:
Požiralnik z vtokom pod robnikom.</t>
  </si>
  <si>
    <t>Izdelava jaška iz polipropilena, krožnega prereza s premerom 50 cm, globokega 1,5 do 2,0 m</t>
  </si>
  <si>
    <t>S 4 4 433</t>
  </si>
  <si>
    <t>4.4 Jaški</t>
  </si>
  <si>
    <t>Doplačilo za izkop in zasip vzdolžne in prečne drenaže, globoke 1 do 2 m</t>
  </si>
  <si>
    <t>S 4 2 321</t>
  </si>
  <si>
    <t>Izdelava vzdolžne in prečne drenaže, globoke do 1,0 m, na planumu izkopa, z gibljivimi plastičnimi cevmi premera 15 cm</t>
  </si>
  <si>
    <t>S 4 2 114</t>
  </si>
  <si>
    <t>4.2 Globinsko odvodnjavanje - drenaže</t>
  </si>
  <si>
    <t>ODVODNJAVANJE SKUPAJ:</t>
  </si>
  <si>
    <t>4 ODVODNJAVANJE</t>
  </si>
  <si>
    <t>Dobava in vgraditev dvignjenega vtočnega robnika s prerezom 15/25 cm iz cementnega betona</t>
  </si>
  <si>
    <t>S 3 5 275</t>
  </si>
  <si>
    <t>Dobava in izdelava zapornega sloja peska 0-4mm v debelini 2 cm, vključno z valjanjem.</t>
  </si>
  <si>
    <t>N 3 2 101</t>
  </si>
  <si>
    <t>Opomba:
Robnik iz kamnitih kock.</t>
  </si>
  <si>
    <t>Razprostiranje odvečnega drugega materiala</t>
  </si>
  <si>
    <t>S 2 9 138</t>
  </si>
  <si>
    <t>Opomba:
Makadam.</t>
  </si>
  <si>
    <t>Razprostiranje odvečne sekundarne surovine</t>
  </si>
  <si>
    <t>S 2 9 137</t>
  </si>
  <si>
    <t>Opomba:
Zasaditev žive meje.</t>
  </si>
  <si>
    <t>Zasaditev raznih drevesnih in grmovnih vrst na zelenici, visokih nad 120 cm</t>
  </si>
  <si>
    <t>S 2 5 189</t>
  </si>
  <si>
    <t>Porušitev in odstranitev robnika iz kamnitih kock</t>
  </si>
  <si>
    <t>S 1 2 393</t>
  </si>
  <si>
    <t>0011</t>
  </si>
  <si>
    <t>Opomba:
2 požiralnika z vtokom pod robnikom, s pokrovi.</t>
  </si>
  <si>
    <t>Porušitev in odstranitev jaška z notranjo stranico/premerom do 60 cm</t>
  </si>
  <si>
    <t>S 1 2 431</t>
  </si>
  <si>
    <t>0010</t>
  </si>
  <si>
    <t>Porušitev in odstranitev makadamskega vozišča v debelini nad 20 cm</t>
  </si>
  <si>
    <t>S 1 2 312</t>
  </si>
  <si>
    <t>Opomba:
Lesen pano z rožami.</t>
  </si>
  <si>
    <t>Demontaža obvestilne table s površino 1,1 do 3 m2</t>
  </si>
  <si>
    <t>S 1 2 222</t>
  </si>
  <si>
    <t>Opomba:
Debelina tampona je 15 cm.</t>
  </si>
  <si>
    <t>Opomba:
V debelini 15 cm.</t>
  </si>
  <si>
    <t>Ureditev zunanjih robov nasipa z vgraditvijo kamnite konstrukcijena obeh straneh v širini cca 1m in globini cca 0,5m.</t>
  </si>
  <si>
    <t>N 2 4 101</t>
  </si>
  <si>
    <t>Dobava in vgraditev geotekstilije za ločilno plast (po načrtu), natezna trdnost do nad 14 do 16 kN/m2</t>
  </si>
  <si>
    <t>S 2 3 313</t>
  </si>
  <si>
    <t>2.3 Ločilne, drenažne in filtrske plasti ter delovni plato</t>
  </si>
  <si>
    <t xml:space="preserve">Dobava in izvedba nanosa hladno brizgana strukturna plastika (skladno s SIST  1186:2016) 3 x 3 cm (širina linij), razmak med linijami 3 cm, višina označbe 4-5 mm </t>
  </si>
  <si>
    <t>N 3 2 107</t>
  </si>
  <si>
    <t>Opomba:
Karakteristike talnih označb morajo biti skladne s Pravilnikom o prometni signalizaciji in prometni opremi na cestah Ur.l. 99/2015!</t>
  </si>
  <si>
    <t xml:space="preserve">Nanos materiala rdeče barve s koeficientom hrapavosti STR&gt;50, prevleka debeline 3-5mm v območju križišča na vozišču!deb.3 -5 mm v območju kolesarskih prehodov čez vozišče </t>
  </si>
  <si>
    <t>N 3 2 106</t>
  </si>
  <si>
    <t xml:space="preserve">Opomba:
Karakt. morajo biti skladne s Pravilnikom o prometni signalizaciji in prometni opremi na cestah Ur.l. 99/2015!_x000D_
</t>
  </si>
  <si>
    <t>Izdelava tankoslojne prečne in ostalih označb na vozišču z enokomponentno belo barvo, vključno 250 g/m2 posipa z drobci / kroglicami stekla, strojno, debelina plasti suhe snovi 250 mikrometra, površina označbe nad 1,5 m2</t>
  </si>
  <si>
    <t>S 6 2 168</t>
  </si>
  <si>
    <t>Doplačilo za izdelavo prekinjenih vzdolžnih označb na vozišču, širina črte 10 cm</t>
  </si>
  <si>
    <t>S 6 2 251</t>
  </si>
  <si>
    <t>Izdelava tankoslojne vzdolžne označbe na vozišču z enokomponentno belo barvo, vključno 250 g/m2 posipa z drobci / kroglicami stekla, strojno, debelina plasti suhe snovi 250 mikrometra, širina črte 10 cm</t>
  </si>
  <si>
    <t>S 6 2 121</t>
  </si>
  <si>
    <t>6.2 Označbe na voziščih</t>
  </si>
  <si>
    <t>Dobava in pritrditev okroglega prometnega znaka, podlaga iz aluminijaste pločevine, razred svetlobne odbojnosti površine glede na značilnosti okolice RA2, premera 600 mm</t>
  </si>
  <si>
    <t>N 3 1 144</t>
  </si>
  <si>
    <t>Dobava in pritrditev  prometnega znaka, podlaga iz aluminijaste pločevine, razred svetlobne odbojnosti površine glede na značilnosti okolice RA1, velikosti do 0,10m2</t>
  </si>
  <si>
    <t>N 3 1 143</t>
  </si>
  <si>
    <t>Dobava in pritrditev  prometnega znaka, podlaga iz aluminijaste pločevine, razred svetlobne odbojnosti površine glede na značilnosti okolice RA2, velikosti od 0,11 do 0,2 m2</t>
  </si>
  <si>
    <t>N 3 1 107</t>
  </si>
  <si>
    <t>Dobava in pritrditev  prometnega znaka, podlaga iz aluminijaste pločevine, razred svetlobne odbojnosti površine glede na značilnosti okolice RA2, velikosti od 0,21 do 0,4 m2</t>
  </si>
  <si>
    <t>N 3 1 126</t>
  </si>
  <si>
    <t>Opomba:
Velja za znake 2102 "USTAVI!"</t>
  </si>
  <si>
    <t>Dobava in pritrditev okroglega prometnega znaka, podlaga iz aluminijaste pločevine, razred svetlobne odbojnosti površine glede na značilnosti okolice RA3, premera 600 mm</t>
  </si>
  <si>
    <t>N 3 1 122</t>
  </si>
  <si>
    <t xml:space="preserve">Dobava in pritrditev konzolnega nosilca za prometni znak iz jeklenega škatlastega profila 80x80x4mm, maksimalna dolžina ročice 1720 mm, vključno z temeljem  </t>
  </si>
  <si>
    <t>N 3 1 141</t>
  </si>
  <si>
    <t>Dobava in vgraditev stebrička za prometni znak iz vroče cinkane jeklene cevi s premerom 64 mm, dolge 3500 mm</t>
  </si>
  <si>
    <t>S 6 1 217</t>
  </si>
  <si>
    <t>Izdelava temelja iz cementnega betona C 12/15, globine 100 cm, premera 30 cm</t>
  </si>
  <si>
    <t>S 6 1 132</t>
  </si>
  <si>
    <t>6.1 Pokončna oprema cest</t>
  </si>
  <si>
    <t>OPREMA CEST SKUPAJ:</t>
  </si>
  <si>
    <t>6 OPREMA CEST</t>
  </si>
  <si>
    <t>Dobava in vgradnja betonske vodilne (rebraste) taktilne plošče dim 30/30/8, bele, z nanosom protiprašne emulzije; stiki zaliti s trajnoelastično zmesjo. (OPOMBA: plošče morajo biti skladne s standardom SIST ISO 21542:2016;)</t>
  </si>
  <si>
    <t>N 2 1 105</t>
  </si>
  <si>
    <t>Dobava in vgradnja betonske opozorilne (čepaste) taktilne plošče dim 30/30/8, bele, z nanosom protiprašne emulzije; stiki zaliti s trajnoelastično zmesjo. (OPOMBA: plošče morajo biti skladne s standardom SIST ISO 21542:2016;)</t>
  </si>
  <si>
    <t>N 2 1 104</t>
  </si>
  <si>
    <t>Opomba:
Pesek 0/4 v debelini 5cm. Velja za taktilne označbe!</t>
  </si>
  <si>
    <t>Izdelava podložne plasti za tlakovano obrabno plast iz nevezane zmesi zrn (peska)</t>
  </si>
  <si>
    <t>S 3 4 911</t>
  </si>
  <si>
    <t>Vgradnja bitumenskega traku na stiku med tlakovci in okoliškim asfaltom</t>
  </si>
  <si>
    <t>N 2 1 103</t>
  </si>
  <si>
    <t>3.4 Tlakovane obrabne plasti</t>
  </si>
  <si>
    <t>Opomba:
Velja za taktilne označbe!</t>
  </si>
  <si>
    <t>Planum temeljnih tal</t>
  </si>
  <si>
    <t>N 1 1 101</t>
  </si>
  <si>
    <t>Demontaža prometnega znaka na enem podstavku</t>
  </si>
  <si>
    <t>S 1 2 211</t>
  </si>
  <si>
    <t>1.1 Čiščenje terena</t>
  </si>
  <si>
    <t>PZI</t>
  </si>
  <si>
    <t>0/2 Načrt kolesarske povezvae (1535-KOP)</t>
  </si>
  <si>
    <t>1535 Kolesarska Segovci - Lutverci</t>
  </si>
  <si>
    <t>PAV</t>
  </si>
  <si>
    <t>Postavitev oz. najem začasne prometne signalizacije (kombinacija tipske zapore N1 in Z1) za obdobje 10 dni. V postavko je zajeto tudi najem začasnih semaforjev.</t>
  </si>
  <si>
    <t>N 3 3 101</t>
  </si>
  <si>
    <t>6.6 Druga prometna oprema</t>
  </si>
  <si>
    <t>Dobava in pritrditev trikotnega prometnega znaka, podlaga iz aluminijaste pločevine, razred svetlobne odbojnosti površine glede na značilnosti okolice RA2, dolžina stranice a=900 mm</t>
  </si>
  <si>
    <t>N 3 1 147</t>
  </si>
  <si>
    <t>Dobava in pritrditev okroglega prometnega znaka, podlaga iz aluminijaste pločevine, razred svetlobne odbojnosti površine glede na značilnosti okolice RA1, premera 600 mm</t>
  </si>
  <si>
    <t>N 3 1 148</t>
  </si>
  <si>
    <t>Dobava in pritrditev  prometnega znaka, podlaga iz aluminijaste pločevine, razred svetlobne odbojnosti površine glede na značilnosti okolice RA1, velikosti od 0,11 do 0,2 m2</t>
  </si>
  <si>
    <t>N 3 1 145</t>
  </si>
  <si>
    <t>Dobava in vgraditev stebrička za prometni znak iz vroče cinkane jeklene cevi s premerom 64 mm, dolge 3000 mm</t>
  </si>
  <si>
    <t>S 6 1 216</t>
  </si>
  <si>
    <t>Dobava in vgraditev stebrička za prometni znak iz vroče cinkane jeklene cevi s premerom 64 mm, dolge 2000 mm</t>
  </si>
  <si>
    <t>S 6 1 214</t>
  </si>
  <si>
    <t>Dobava in pritrditev  prometnega znaka, podlaga iz aluminijaste pločevine, razred svetlobne odbojnosti površine glede na značilnosti okolice RA3, velikosti od 0,21 do 0,4 m2</t>
  </si>
  <si>
    <t>N 3 1 139</t>
  </si>
  <si>
    <t>Dobava in vgraditev stebrička za prometni znak iz vroče cinkane jeklene cevi s premerom 64 mm, dolge 4500 mm</t>
  </si>
  <si>
    <t>S 6 1 219</t>
  </si>
  <si>
    <t>Dobava in postavitev kovinskega stebrička (konfin)</t>
  </si>
  <si>
    <t>N 3 1 150</t>
  </si>
  <si>
    <t>Dobava in pritrditev okroglega prometnega znaka, podlaga iz aluminijaste pločevine, razred svetlobne odbojnosti površine glede na značilnosti okolice RA1, premera 300 mm</t>
  </si>
  <si>
    <t>N 3 1 149</t>
  </si>
  <si>
    <t>Dobava in vgraditev stebrička za prometni znak iz vroče cinkane jeklene cevi s premerom 64 mm, dolge 4000 mm</t>
  </si>
  <si>
    <t>S 6 1 218</t>
  </si>
  <si>
    <t>8.</t>
  </si>
  <si>
    <t>7.</t>
  </si>
  <si>
    <t>6.</t>
  </si>
  <si>
    <t>5.</t>
  </si>
  <si>
    <t>4.</t>
  </si>
  <si>
    <t>3.</t>
  </si>
  <si>
    <t>2.</t>
  </si>
  <si>
    <t>1.</t>
  </si>
  <si>
    <t xml:space="preserve">Kolesarska povezava med Segovci in Lutverci ob državni cesti R2-438/1307 </t>
  </si>
  <si>
    <t>Objekt:</t>
  </si>
  <si>
    <t>Popis del - predračun št.</t>
  </si>
  <si>
    <t>9253 Apače</t>
  </si>
  <si>
    <t>Apače 42b</t>
  </si>
  <si>
    <t>Občina Apače</t>
  </si>
  <si>
    <t>Datum:</t>
  </si>
  <si>
    <t>Izdelava poročila o izvedenih delih in vnos podatkov v evidenco cestnih podatkov (BCP)</t>
  </si>
  <si>
    <t>6.3.4.</t>
  </si>
  <si>
    <t>Izdelava projekta izvedenih del PID - gradbena dela</t>
  </si>
  <si>
    <t>6.3.3.</t>
  </si>
  <si>
    <t>6.3.2.</t>
  </si>
  <si>
    <t xml:space="preserve">Geotehnični nadzor </t>
  </si>
  <si>
    <t>6.3.1.</t>
  </si>
  <si>
    <t>PREIZKUSI, NADZOR IN TEHNIČNA DOKUMENTACIJA</t>
  </si>
  <si>
    <t>6.3.</t>
  </si>
  <si>
    <t>6.2.1.</t>
  </si>
  <si>
    <t>ZASADITVE</t>
  </si>
  <si>
    <t>6.2.</t>
  </si>
  <si>
    <t>Prilagoditev pokrovov jaškov na potrebno višino</t>
  </si>
  <si>
    <t>6.1.4.</t>
  </si>
  <si>
    <t xml:space="preserve">Prestavitev omaric TK vodov Telemach </t>
  </si>
  <si>
    <t>6.1.3.</t>
  </si>
  <si>
    <t>Izdelava revizijskih jaškov iz BC premera 60cm, globine 1,0 do 1,5m, vključno s pokrovi 600/600mm iz nodularne litine nosilnosti 400 kN in vsemi pripadajočimi deli - projektni pogoji Telemach</t>
  </si>
  <si>
    <t>6.1.2.</t>
  </si>
  <si>
    <t xml:space="preserve">Dobava in polaganje zaščitne cevi PVC DN110 pod utrjenimi površinami, vključno z izkopom jarka globine 0,8m in širine 0,3m ter njegovim zasutjem z gramoznim drobljencem - projektni pogoji Telemach </t>
  </si>
  <si>
    <t>6.1.1.</t>
  </si>
  <si>
    <t>KOMUNALNI VODI</t>
  </si>
  <si>
    <t>6.1.</t>
  </si>
  <si>
    <t>TUJE STORITVE</t>
  </si>
  <si>
    <t>Izdelava ločilne prekinjene bele vzdolžne označbe 5121 na vozišču , rastra 1-1-1, širina črte 12 cm; svetlobnih karakteristik R4, Q4, S1 in B3</t>
  </si>
  <si>
    <t>5.3.2.</t>
  </si>
  <si>
    <t>Odstranitev neveljavnih označb na vozišču z rezkanjem, širina črte 10 do 15 cm</t>
  </si>
  <si>
    <t>5.3.1.</t>
  </si>
  <si>
    <t>OZNAČBE NA VOZIŠČIH</t>
  </si>
  <si>
    <t>5.3.</t>
  </si>
  <si>
    <t>Dobava in vgraditev vkopane zaključnice, dolžine 4 m</t>
  </si>
  <si>
    <t>5.2.2.</t>
  </si>
  <si>
    <t>Dobava in vgraditev enostranske jeklene varnostne ograje brez distančnika, na stebre C prereza dolžine 1,9m v razdalji 4m,  za nivo zadrževanja N2 in delovno širino W5</t>
  </si>
  <si>
    <t>5.2.1.</t>
  </si>
  <si>
    <t>OPREMA ZA ZAVAROVANJE PROMETA</t>
  </si>
  <si>
    <t>5.2.</t>
  </si>
  <si>
    <t>Dobava in postavitev smernika iz plastike, dolžina 1200 mm, z odsevnikom iz umetne snovi</t>
  </si>
  <si>
    <t>5.1.11.</t>
  </si>
  <si>
    <t xml:space="preserve">Ponovna namestitev prometnega znaka iz zašasne deponije "ime naselja - Lutverci" na konzolni nosilec  </t>
  </si>
  <si>
    <t>5.1.10.</t>
  </si>
  <si>
    <t>Dobava in pritrditev dopolnilne table 4224-1, podloga iz aluminijaste pločevine, RA1, velikost do 0,10 m2</t>
  </si>
  <si>
    <t>5.1.9.</t>
  </si>
  <si>
    <t>Dobava in pritrditev trikotnega prometnega znaka 1117, podloga iz aluminijaste pločevine, RA2, dolžina stranice a = 900 mm</t>
  </si>
  <si>
    <t>5.1.8.</t>
  </si>
  <si>
    <t>Dobava in pritrditev trikotnega prometnega znaka 1117, podloga iz aluminijaste pločevine, RA2, dolžina stranice a = 600 mm</t>
  </si>
  <si>
    <t>5.1.7.</t>
  </si>
  <si>
    <t xml:space="preserve">Dobava in pritrditev okroglega prometnega znaka 2315 in 2316, podloga iz aluminijaste pločevine, RA1, premera 300 mm </t>
  </si>
  <si>
    <t>5.1.6.</t>
  </si>
  <si>
    <t>Dobava in namestitev kovinskega konzolnega nosilca za pritrditev krajevne table Lutverci - dimenzije po risbi iz projekta</t>
  </si>
  <si>
    <t>5.1.5.</t>
  </si>
  <si>
    <t>Dobava in vgraditev stebrička za prometni znak Iz vroče cinkane jeklene cevi s premerom 64 mmmmm, dolge 2500 mm</t>
  </si>
  <si>
    <t>5.1.4.</t>
  </si>
  <si>
    <t>5.1.3.</t>
  </si>
  <si>
    <t>Izdelava temelja iz cementnega betona C 12/15 od 0,41 do 0,80 m3 / temelj - za konzolni kovinski nosilec</t>
  </si>
  <si>
    <t>5.1.2.</t>
  </si>
  <si>
    <t>Izdelava temelja iz cementnega betona C 12/15, globine 50 cm, premera 30 cm</t>
  </si>
  <si>
    <t>5.1.1.</t>
  </si>
  <si>
    <t>POKONČNA OPREMA CEST</t>
  </si>
  <si>
    <t>5.1.</t>
  </si>
  <si>
    <t>OPREMA CEST</t>
  </si>
  <si>
    <t>Izdelava poševne vtočne ali iztočne glave prepusta krožnega prereza iz cementnega betona s premerom 80 cm</t>
  </si>
  <si>
    <t>4.2.12.</t>
  </si>
  <si>
    <t>Izdelava poševne vtočne ali iztočne glave prepusta krožnega prereza iz cementnega betona s premerom 60 cm</t>
  </si>
  <si>
    <t>4.2.11.</t>
  </si>
  <si>
    <t>Izdelava poševne vtočne ali iztočne glave prepusta krožnega prereza iz cementnega betona s premerom 30 do 40 cm</t>
  </si>
  <si>
    <t>4.2.10.</t>
  </si>
  <si>
    <t>Izdelava obloge (obbetoniranje) prepusta krožnega prereza iz cevi s premerom 80 cm s cementnim betonom C 12/15, po načrtu</t>
  </si>
  <si>
    <t>4.2.9.</t>
  </si>
  <si>
    <t>Izdelava obloge (obbetoniranje) prepusta krožnega prereza iz cevi s premerom 60 cm s cementnim betonom C 12/15, po načrtu</t>
  </si>
  <si>
    <t>4.2.8.</t>
  </si>
  <si>
    <t>Izdelava obloge (obbetoniranje) prepusta krožnega prereza iz cevi  s premerom 40 cm s cementnim betonom C 12/15, po načrtu</t>
  </si>
  <si>
    <t>4.2.7.</t>
  </si>
  <si>
    <t xml:space="preserve">Izdelava prepusta krožnega prereza iz cevi iz cementnega betona s premerom 80 cm na betonski podlagi; podaljšanje obstoječega prepusta z vsemi pripadajočimi deli </t>
  </si>
  <si>
    <t>4.2.6.</t>
  </si>
  <si>
    <t>Izdelava prepusta krožnega prereza iz cevi iz cementnega betona s premerom 60 cm na betonski podlagi; podaljšanje obstoječega prepusta z vsemi pripadajočimi deli</t>
  </si>
  <si>
    <t>4.2.5.</t>
  </si>
  <si>
    <t>Izdelava prepusta krožnega prereza iz cevi iz cementnega betona s premerom 40 cm na betonski podlagi</t>
  </si>
  <si>
    <t>4.2.4.</t>
  </si>
  <si>
    <t>Izdelava poševne iztočne glave prepusta krožnega prereza iz cementnega betona s premerom 20 cm</t>
  </si>
  <si>
    <t>4.2.3.</t>
  </si>
  <si>
    <t>Obbetoniranje cevi za kanalizacijo s cementnim betonom C 12/15, premera 20 cm</t>
  </si>
  <si>
    <t>4.2.2.</t>
  </si>
  <si>
    <t>Izdelava kanalizacije iz cevi iz umetnih snovi/………, SN8, vključno s podložno plastjo iz cementnega betona, premera 20 cm z vsemi pripadajočimi deli</t>
  </si>
  <si>
    <t>4.2.1.</t>
  </si>
  <si>
    <t>PREPUSTI</t>
  </si>
  <si>
    <t>4.2.</t>
  </si>
  <si>
    <t>Izkop in profiliranje odvodnega jarka</t>
  </si>
  <si>
    <t>4.1.1.</t>
  </si>
  <si>
    <t>JARKI</t>
  </si>
  <si>
    <t>4.1.</t>
  </si>
  <si>
    <t>ODVODNJAVANJE</t>
  </si>
  <si>
    <t>Izdelava bankine iz drobljenca, široke do 0,50 m, debeline 6 cm</t>
  </si>
  <si>
    <t>3.4.1.</t>
  </si>
  <si>
    <t>BANKINE</t>
  </si>
  <si>
    <t>3.4.</t>
  </si>
  <si>
    <t>Dobava in vgraditev predfabriciranega pogreznjenega robnika iz cementnega betona  s prerezom 8/25 cm</t>
  </si>
  <si>
    <t>3.3.4.</t>
  </si>
  <si>
    <t>3.3.3.</t>
  </si>
  <si>
    <t>Izdelava pogreznjenega robnika iz cementnega betona  s prerezom 15/25 cm</t>
  </si>
  <si>
    <t>3.3.2.</t>
  </si>
  <si>
    <t>3.3.1.</t>
  </si>
  <si>
    <t>ROBNI ELEMENTI VOZIŠČ</t>
  </si>
  <si>
    <t>3.3.</t>
  </si>
  <si>
    <t>Izdelava nosilno - obrabne in zaporne plasti bituminizirane zmesi AC 16 surf B 50/70 A3 v debelini 6 cm - steza za pešce in kolesarje</t>
  </si>
  <si>
    <t>3.2.5.</t>
  </si>
  <si>
    <t xml:space="preserve">Izdelava obrabne in zaporne plasti bituminizirane zmesi AC 11 surf B 50/70 A3 v debelini 4 cm - priključki, obstoječi pločnik  </t>
  </si>
  <si>
    <t>3.2.4.</t>
  </si>
  <si>
    <t xml:space="preserve">Izdelava nosilne plasti bituminizirane zmesi AC 22 base B 50/70 A3 v debelini 8 cm - priključki </t>
  </si>
  <si>
    <t>3.2.3.</t>
  </si>
  <si>
    <t>Čiščenje in premaz odrezanih robov asfalta z bitumensko pasto</t>
  </si>
  <si>
    <t>3.2.2.</t>
  </si>
  <si>
    <t>Pobrizg z nestabilno kationsko bitumensko emulzijo 0,31 do 0,50 kg/m2 vključno s čiščenjem pred pobrizgom</t>
  </si>
  <si>
    <t>3.2.1.</t>
  </si>
  <si>
    <t>ASFALTNE PLASTI</t>
  </si>
  <si>
    <t>3.2.</t>
  </si>
  <si>
    <t xml:space="preserve">Izdelava nevezane nosilne plasti enakomerno zrnatega drobljenca iz kamnine v debelini 20 do 65 cm </t>
  </si>
  <si>
    <t>3.1.2.</t>
  </si>
  <si>
    <t>Izdelava nevezane nosilne plasti gramoza - TP63 v debelini 40 cm</t>
  </si>
  <si>
    <t>3.1.1.</t>
  </si>
  <si>
    <t>NEVEZANE NOSILNE PLASTI</t>
  </si>
  <si>
    <t>3.1.</t>
  </si>
  <si>
    <t>Odlaganje odpadne zemljine</t>
  </si>
  <si>
    <t>2.5.3.</t>
  </si>
  <si>
    <t>Prevoz materiala - odpadne zemljine na razdaljo do 5000 m - deponijo določi investitor</t>
  </si>
  <si>
    <t>2.5.2.</t>
  </si>
  <si>
    <t>Razprostiranje odvečne plodne zemljine – 1. kategorije</t>
  </si>
  <si>
    <t>2.5.1.</t>
  </si>
  <si>
    <t>PREVOZI IN UREDITEV DEPONIJ MATERIALA</t>
  </si>
  <si>
    <t>2.5.</t>
  </si>
  <si>
    <t>2.4.3.</t>
  </si>
  <si>
    <t>Humuziranje zelenice z valjanjem, v debelini 20 cm - strojno; vmesni varovalni pas</t>
  </si>
  <si>
    <t>2.4.2.</t>
  </si>
  <si>
    <t>Humuziranje brežine brez valjanja, v debelini 20 cm - strojno; brežine</t>
  </si>
  <si>
    <t>2.4.1.</t>
  </si>
  <si>
    <t>BREŽINE IN ZELENICE</t>
  </si>
  <si>
    <t>2.4.</t>
  </si>
  <si>
    <t>Izdelava nasipa iz zrnate kamnine – 3. kategorije z dobavo iz gramoznice</t>
  </si>
  <si>
    <t>2.3.1.</t>
  </si>
  <si>
    <t xml:space="preserve">NASIPI, ZASIPI, KLINI, POSTELJICA </t>
  </si>
  <si>
    <t>2.3.</t>
  </si>
  <si>
    <t>Dobava in vgraditev geotekstilije za ločilno plast, natezna trdnost nad 12 do 14 kN/m2</t>
  </si>
  <si>
    <t>2.2.2.</t>
  </si>
  <si>
    <t xml:space="preserve">Ureditev planuma temeljnih tal vezljive zemljine – 3. kategorije  </t>
  </si>
  <si>
    <t>2.2.1.</t>
  </si>
  <si>
    <t>PLANUM TEMELJNIH TAL</t>
  </si>
  <si>
    <t>2.2.</t>
  </si>
  <si>
    <t xml:space="preserve">Doplačilo za ročni izkop vezljive zemljine/zrnate kamnine – 3. kategorije v bližini objektov ali komunalnih vodov - ocenjeno 5% širokih izkopov  </t>
  </si>
  <si>
    <t>2.1.3.</t>
  </si>
  <si>
    <t>Široki izkop vezljive zemljine/zrnate kamnine – 3. kategorije – strojno z nakladanjem</t>
  </si>
  <si>
    <t>2.1.2.</t>
  </si>
  <si>
    <t>Površinski izkop plodne zemljine – 1. kategorije – strojno z odlaganjem materiala ob robu izkopa za kasnejše humuziranje brežin. Višek materiala se razplanira vzdolž trase</t>
  </si>
  <si>
    <t>2.1.1.</t>
  </si>
  <si>
    <t>IZKOPI</t>
  </si>
  <si>
    <t>2.1.</t>
  </si>
  <si>
    <t>Izdelava varnostnega načrta</t>
  </si>
  <si>
    <t>1.3.2.</t>
  </si>
  <si>
    <t>Zavarovanje gradbišča v času gradnje s polovično zaporo prometa, vključno z izdelavo elaborata zapore in pridobitvijo soglasja upravljalca ceste</t>
  </si>
  <si>
    <t>1.3.1.</t>
  </si>
  <si>
    <t>OSTALA PREDDELA</t>
  </si>
  <si>
    <t>1.3.</t>
  </si>
  <si>
    <t>Odstranitev panja s premerom 11 do 30 cm z odvozom na deponijo na razdaljo nad 1000 m</t>
  </si>
  <si>
    <t>1.2.11.</t>
  </si>
  <si>
    <t>Posek in odstranitev drevesa z deblom premera 11 do 30 cm ter odstranitev vej</t>
  </si>
  <si>
    <t>1.2.10.</t>
  </si>
  <si>
    <t>Porušitev in odstranitev prepusta iz cevi s premerom do 60 cm</t>
  </si>
  <si>
    <t>1.2.9.</t>
  </si>
  <si>
    <t>Porušitev in odstranitev robnika iz cementnega betona z nalaganjem in odvozom materiala na komunalno deponijo</t>
  </si>
  <si>
    <t>1.2.8.</t>
  </si>
  <si>
    <t>1.2.7.</t>
  </si>
  <si>
    <t>1.2.6.</t>
  </si>
  <si>
    <t>1.2.5.</t>
  </si>
  <si>
    <t>Rezanje asfaltne plasti s talno diamantno žago, debele 11 do 15 cm</t>
  </si>
  <si>
    <t>1.2.4.</t>
  </si>
  <si>
    <t>Demontaža plastičnega smernika</t>
  </si>
  <si>
    <t>1.2.3.</t>
  </si>
  <si>
    <t xml:space="preserve">Odstranitev prometnega znaka s stranico/premerom 600 mm - odvoz v trajno deponijo </t>
  </si>
  <si>
    <t>1.2.2.</t>
  </si>
  <si>
    <t>Demontaža prometnega znaka na dveh stebričkih, odvoz v začasno deponijo</t>
  </si>
  <si>
    <t>1.2.1.</t>
  </si>
  <si>
    <t>ČIŠČENJE TERENA</t>
  </si>
  <si>
    <t>1.2.</t>
  </si>
  <si>
    <t xml:space="preserve">Zakoličba tras komunalnih vodov - Telekom, Telemach, vodovod JP Prlekija  </t>
  </si>
  <si>
    <t>1.1.2.</t>
  </si>
  <si>
    <t>1.1.1.</t>
  </si>
  <si>
    <t xml:space="preserve">GEODETSKA DELA </t>
  </si>
  <si>
    <t>1.1.</t>
  </si>
  <si>
    <t>znesek</t>
  </si>
  <si>
    <t>cena</t>
  </si>
  <si>
    <t>količina</t>
  </si>
  <si>
    <t>opis</t>
  </si>
  <si>
    <t>z.štev.</t>
  </si>
  <si>
    <t>Izdelava delavniških risb za namen izvedbe projekta (PZI)</t>
  </si>
  <si>
    <t>N 2 1 101</t>
  </si>
  <si>
    <t>Opomba:
Geološko-geomehanski nadzor!_x000D_
predvidenih 15 ur!</t>
  </si>
  <si>
    <t>Geotehnični nadzor .................</t>
  </si>
  <si>
    <t>S 7 9 351</t>
  </si>
  <si>
    <t>Opomba:
vključno z navodili za obratovanje in vzdrževanje (NOV)</t>
  </si>
  <si>
    <t>Izdelava projektne dokumentacije za projekt izvedenih del (PID)</t>
  </si>
  <si>
    <t>4 TUJE STORITVE</t>
  </si>
  <si>
    <t>Opomba:
Notranji tesnilni trak na stikih pilotna greda-oporniki, sredinski opornik-stranski opornik, sredinski opornik-krilni zidovi</t>
  </si>
  <si>
    <t>Izdelava delovnega stika z nabrekajočim trakom ali profilom, brez izolacijskih trakov</t>
  </si>
  <si>
    <t>S 5 9 993</t>
  </si>
  <si>
    <t>Opomba:
Velja za površine v stiku z zemljino!</t>
  </si>
  <si>
    <t>Zaščita betonskih površin z ibitolom</t>
  </si>
  <si>
    <t>3.5 Zaščitna dela</t>
  </si>
  <si>
    <t>KG</t>
  </si>
  <si>
    <t>Dobava in postavitev rebrastih žic iz visokovrednega naravno trdega jekla B St 500 S s premerom do 12 mm, za srednje zahtevno ojačitev</t>
  </si>
  <si>
    <t>S 5 2 222</t>
  </si>
  <si>
    <t>Opomba:
Naravno trdo jeklo B St 500 S</t>
  </si>
  <si>
    <t>Dobava in postavitev rebrastih palic iz visokovrednega naravno trdega jekla B St 420 S s premerom 14 mm in večjim, za srednje zahtevno ojačitev</t>
  </si>
  <si>
    <t>S 5 2 216</t>
  </si>
  <si>
    <t>3.4 Dela z jeklom za ojačitev</t>
  </si>
  <si>
    <t>Dobava in vgraditev merilnih čepov, vključno navezavo na veljavno nivelmansko mrežo</t>
  </si>
  <si>
    <t>S 5 8 821</t>
  </si>
  <si>
    <t>Dobava in vgraditev armiranega elastomernega prečno nepomičnega ležišča nosilnosti od 4.000 do 8.000 kN</t>
  </si>
  <si>
    <t>S 5 8 355</t>
  </si>
  <si>
    <t>Dobava in vgraditev armiranega elastomernega nepomičnega ležišča nosilnosti od 4.000 do 8.000 kN</t>
  </si>
  <si>
    <t>S 5 8 352</t>
  </si>
  <si>
    <t>Opomba:
Varnostna ograja iz nerjavnih (RF) pletenic fi 8,0.</t>
  </si>
  <si>
    <t>Dobava in vgraditev ograje iz .... , po posebnem arhitektonskem načrtu</t>
  </si>
  <si>
    <t>S 5 8 241</t>
  </si>
  <si>
    <t>Opomba:
cev fi406/20: dolžina 60 m_x000D_
cev fi219/4,5 dolžina 63 m_x000D_
HEA 200 dolžina 256 m_x000D_
HEA 140 dolžina 41 m_x000D_
L kotniki dolžina  62 m_x000D_
škatlast profil 300/300/6 dolžina 57 m_x000D_
_x000D_
Vključena antikorozijska zaščita</t>
  </si>
  <si>
    <t>Dobava in vgraditev jeklene nosilen konstrukcije v vijačeni (kovičeni) izvedbi iz konstrukcijskega jekla S 235</t>
  </si>
  <si>
    <t>S 5 8 721</t>
  </si>
  <si>
    <t>3.3 Ključavničarska dela in dela v jeklu</t>
  </si>
  <si>
    <t>Opomba:
Podbeton pod pilotno gredo!</t>
  </si>
  <si>
    <t>Dobava in vgraditev cementnega betona C12/15 v prerez do 0,15 m3/m2-m1</t>
  </si>
  <si>
    <t>S 5 3 116</t>
  </si>
  <si>
    <t>Opomba:
Oporni zid: 2,0 m3_x000D_
Krila: 1,6 m3</t>
  </si>
  <si>
    <t>Doplačilo za zagotovitev kvalitete cementnega betona C 30/37 za stopnjo izpostavljenosti XC4</t>
  </si>
  <si>
    <t>S 5 3 614</t>
  </si>
  <si>
    <t>Dobava in vgraditev ojačenega cementnega betona C30/37 v stene opornikov, krilnih zidov, kril in vmesnih podpor</t>
  </si>
  <si>
    <t>S 5 3 347</t>
  </si>
  <si>
    <t>Opomba:
Beton C30/37 s stopnjo izpostavljenosti XC2</t>
  </si>
  <si>
    <t>Doplačilo za zagotovitev kvalitete cementnega betona C .../... za stopnjo izpostavljenosti ...</t>
  </si>
  <si>
    <t>S 5 3 615</t>
  </si>
  <si>
    <t>Opomba:
Pilotne grede!</t>
  </si>
  <si>
    <t>Dobava in vgraditev ojačenega cementnega betona C30/37 v temelje ..........</t>
  </si>
  <si>
    <t>S 5 3 345</t>
  </si>
  <si>
    <t>3.2 delo s cementnim betonom</t>
  </si>
  <si>
    <t>Povozna površina iz lesenih mostnic (kostanj) debeline 5 cm</t>
  </si>
  <si>
    <t>N 1 2 101</t>
  </si>
  <si>
    <t>Opomba:
Oporniki</t>
  </si>
  <si>
    <t>Izdelava opaža za ..............</t>
  </si>
  <si>
    <t>S 5 1 772</t>
  </si>
  <si>
    <t xml:space="preserve">Opomba:
Krilni zidovi_x000D_
_x000D_
</t>
  </si>
  <si>
    <t>S 5 1 773</t>
  </si>
  <si>
    <t>Opomba:
Pilotna greda</t>
  </si>
  <si>
    <t>S 5 1 771</t>
  </si>
  <si>
    <t>3.1 Tesarska dela</t>
  </si>
  <si>
    <t>GRADBENA IN OBRTNIŠKA DELA SKUPAJ:</t>
  </si>
  <si>
    <t>3 GRADBENA IN OBRTNIŠKA DELA</t>
  </si>
  <si>
    <t>Dobava in vgraditev geotekstilije za filtrsko plast (po načrtu), karakteristična velikost por 0,11 do 0,15 mm</t>
  </si>
  <si>
    <t>S 2 3 323</t>
  </si>
  <si>
    <t>2.6 Ločilne, drenažne in filtrske plasti</t>
  </si>
  <si>
    <t>Opomba:
1 kat._x000D_
Masa=Volumen*1.8T/m3_x000D_
2.kat_x000D_
Masa=Volumen*2T/m3</t>
  </si>
  <si>
    <t>Prevoz materiala na razdaljo nad 10 do 15 km</t>
  </si>
  <si>
    <t>S 2 9 121</t>
  </si>
  <si>
    <t>2.5 Prevozi, razprostiranje in ureditev deponij materiala</t>
  </si>
  <si>
    <t>Opomba:
Za in pred opornikom!</t>
  </si>
  <si>
    <t>Zasip z zrnato kamnino - 3. kategorije - strojno</t>
  </si>
  <si>
    <t>S 2 4 214</t>
  </si>
  <si>
    <t>2.4 Zasipi, nasipi, klini, posteljica</t>
  </si>
  <si>
    <t>Opomba:
Planiranje pod temeljno gredo</t>
  </si>
  <si>
    <t>Ureditev planuma temeljnih tal zrnate kamnine - 3. kategorije</t>
  </si>
  <si>
    <t>S 2 2 113</t>
  </si>
  <si>
    <t>2.3 Planum temeljnih tal</t>
  </si>
  <si>
    <t>Opomba:
Premer pilota je 52 cm!_x000D_
Zajema odbitje dodatnih 0,5 m betona na pilot.</t>
  </si>
  <si>
    <t>Izdelava uvrtanih kolov iz ojačenega cementnega betona, sistema Benotto, premera 60 cm, izkop v vezljivi zemljini/zrnati kamnini, dolžine do 10 m</t>
  </si>
  <si>
    <t>S 2 7 111</t>
  </si>
  <si>
    <t>2.2 Koli in vodnjaki</t>
  </si>
  <si>
    <t>Odstranitev grmovja in dreves z debli premera do 10 cm ter vej na redko porasli površini - strojno</t>
  </si>
  <si>
    <t>S 1 2 132</t>
  </si>
  <si>
    <t>Postavitev in zavarovanje profilov za zakoličbo objekta s površino nad  100 m2</t>
  </si>
  <si>
    <t>S 1 1 313</t>
  </si>
  <si>
    <t>1535-BRV</t>
  </si>
  <si>
    <t>1535 Kolesarska Segovci-Lutverci</t>
  </si>
  <si>
    <t>Projekt:1535BRV Kolesarske povezave v občini Apače-brv</t>
  </si>
  <si>
    <t>Opomba:
- 100 m cestne razsvetljave</t>
  </si>
  <si>
    <t>Preveritev srednje svetlosti površine vozišča</t>
  </si>
  <si>
    <t>S 7 5 511</t>
  </si>
  <si>
    <t>Izdelava baze podatkov GJI za objektne skupine: elektrika, kanalizacija, el. komunikacije, ter vpis v kataster GJI</t>
  </si>
  <si>
    <t>S 7 9 519</t>
  </si>
  <si>
    <t>Izdelava projektne dokumentacije za vzdrževanje in obratovanje (POV)</t>
  </si>
  <si>
    <t>S 7 9 515</t>
  </si>
  <si>
    <t>1.4 OSTALE STORITVE</t>
  </si>
  <si>
    <t>Dobava križnih sponk 60x60 in izdelava križnih stikov z antikorozijsko zaščito</t>
  </si>
  <si>
    <t>N 7 2 132</t>
  </si>
  <si>
    <t>KPL</t>
  </si>
  <si>
    <t>Demontaža obstoječih svetilk na obstoječih kandelabrih, komplet z odvozom na deponijo. Montaža novih svetilk na obstoječe kandelabre, komplet z priklopom in drobnim materialom.</t>
  </si>
  <si>
    <t>N 7 2 133</t>
  </si>
  <si>
    <t>Odklop kabla iz obstoječega stebra CR, izdelava kabelskih končnikov in priključitev kablov v nov drog CR</t>
  </si>
  <si>
    <t>N 7 2 131</t>
  </si>
  <si>
    <t xml:space="preserve">Izdelava priključka ozemljitve na drog ali kovinsko ograjo z  FeZn 25x4 mm (l=1,5 m), komplet s spojnim materialom_x000D_
Instalacija (ožičenje)  kandelabrov, in sicer od priključne omarice v kandelabru do same svetilke s kablom NYY-J 5x1,5 mm2, kompletno z priključnim setom, komplet z varovalnim elementom 6A_x000D_
Označevanje drogov in odjemnih mest </t>
  </si>
  <si>
    <t>N 7 2 130</t>
  </si>
  <si>
    <t>Svetilka tip A:_x000D_
svetilka za kandelaber, primarno usmerjanje svetlobe leča, material: PMMA, primarni svetlobnotehnični pokrov: pokrov, material: varnostno kaljeno steklo (ESG), prozoren material, porazdelitev svetilnosti: ST0.8a, izstop svetlobe: direktno sevajoče, primarna svetlobna karakteristika: asimetrično, način montaže: nastavek, nastavek, LED LED High Power, nazivni svetlobni tok: 3.510 lm, barva svetlobe: 830, barvna temperatura: 3000K, predstikalna naprava: EVG Plus, upravljanje: Street Light Control, redukcija moči, nadzor in zagotavljanje konstantnega svetlobnega toka, časovno-odvisno upravljanje svetlobnega toka, fleksibilno parametriranje svetlobnega toka, termična zaščita, elektronska redukcija moči, priklop na omrežje: 220..240V, AC, 50/60Hz, začetek obratovalne dobe: 31 W, konec obratovalne dobe: 35 W, redukcija: 16 W, ohišje svetilke, material: aluminij, tlačno ulito, prašno premazano, v Siteco® kovinsko sivi barvi (DB 702S), dolžina: 535 mm, širina: 225 mm, višina: 123mm, nastavek: 42/60/76mm (direktni natik) in 42/60mm (pritrditev s strani), kandelabrska prirobnica: 42mm: 5XA59000XM4, 60mm: 5XA59000XM2, 76mm: 5XA59000XM1, zaščitna stopnja (celota): IP66, zaščitni razred (celota): zaščitni razred II (RII - zaščitno izoliranje), certifikacijski znak: CE, ENEC, VDE, odpornost na udarce: IK09, dopustna okoliška temperatura za zunanja območja uporabe: -35..+50°C, osvetljevanje cest in trgov skladno s standardi, kot npr. Streetlight 20 mini LED: 5XB22G1B108A</t>
  </si>
  <si>
    <t>N 7 2 106</t>
  </si>
  <si>
    <t>Opomba:
Za kabel NAYY-J 4x16mm2</t>
  </si>
  <si>
    <t>Električne meritve bakrenega kabla po polaganju z izdelavo poročila</t>
  </si>
  <si>
    <t>S 7 4 532</t>
  </si>
  <si>
    <t>Opomba:
Dobava in motaža kabla NAYY-J 4x16mm2 in uvlačenje v cevi fi 63 mm</t>
  </si>
  <si>
    <t>Uvlečenje kabla PPOO-y ... x .... mm2 v obstoječo cev</t>
  </si>
  <si>
    <t>S 7 3 853</t>
  </si>
  <si>
    <t>Opomba:
Komplet z dobava in montaža stebrov cestne razsvetljave v skladu s standardom EN40, h=8 m, lomljivi po EN 12767, z nastavkom fi60 mm za direktni natik cestnih svetilk.</t>
  </si>
  <si>
    <t>Postavitev stebra javne razsvetljave s sidrno ploščo z izmerami 300/300/5mm</t>
  </si>
  <si>
    <t>S 7 5 221</t>
  </si>
  <si>
    <t>1.3 MONTAŽNA DELA</t>
  </si>
  <si>
    <t>Opomba:
Obetoniranje cevi fi110 kabelske kanalizacije s cementnim betonom C16/20, po detajlu iz načrta, 0.1M3/tm betona._x000D_
Obbetoniranje cevi pod voziščem.</t>
  </si>
  <si>
    <t>Obbetoniranje cevi za kanalizacijo s cementnim betonom C 16/20, po detajlu iz načrta, premera .... cm</t>
  </si>
  <si>
    <t>S 4 3 299</t>
  </si>
  <si>
    <t>0012</t>
  </si>
  <si>
    <t>Opomba:
Dejanska uporaba cevi I.C, PVC premera fi 110 mm. Uporaba za obbetoniranje trase CR.</t>
  </si>
  <si>
    <t>Demontaža obstoječih svetilk, komplet z odklopom svetilke, demontažo svetilke, demontažo droga, izkopom temelja in odvozom vseh elementov na deponijo, pridobitev certifikata o deponiranju</t>
  </si>
  <si>
    <t>N 7 2 134</t>
  </si>
  <si>
    <t>KOM</t>
  </si>
  <si>
    <t>Dobava in montaža armirano betonskega montažnega temelja za kandelaber višine 8m, dim. 0,8x0,8x1,5m, z delavniško dokumentacijo za AB temelj in statičnim izračunom, komplet z vgrajeno cevjo za uvleko kabla, dobava, izkop gradbene jame, postavitev temelja in obdelava terena</t>
  </si>
  <si>
    <t>N 7 2 103</t>
  </si>
  <si>
    <t>Opomba:
Zasip kanala v plasteh po 20 cm in komprimiranje do stopnje 95% SPP po Proctorju, vključno z nabavo in transportom materiala.</t>
  </si>
  <si>
    <t>Zasip z vezljivo zemljino - 3. kategorije - strojno</t>
  </si>
  <si>
    <t>S 2 4 212</t>
  </si>
  <si>
    <t>Opomba:
Peščen material granulacije 0-32 mm s komprimacijo, v debelini 30 cm nad temenom, s komprimacijo v plasteh po 20 cm, zbitost 95% po Proctorju, vključno z nabavo in transportom material</t>
  </si>
  <si>
    <t>Zasip z vezljivo zemljino - 3. kategorije - ročno</t>
  </si>
  <si>
    <t>S 2 4 211</t>
  </si>
  <si>
    <t>Dobava in vgraditev opozorilnega traku v zasip</t>
  </si>
  <si>
    <t>S 7 3 886</t>
  </si>
  <si>
    <t>Dobava in vgraditev traku FeZn 25x4 mm za ozemljitev</t>
  </si>
  <si>
    <t>S 7 3 881</t>
  </si>
  <si>
    <t>Opomba:
Dejanska uporaba cevi I.C, PVC premera 63mm</t>
  </si>
  <si>
    <t>Dobava in vgraditev cevi iz polivinilklorida, premera 160 mm (PC 160)</t>
  </si>
  <si>
    <t>S 7 2 422</t>
  </si>
  <si>
    <t>Opomba:
Dimenzija delca do 4mm</t>
  </si>
  <si>
    <t>Izdelava posteljice iz drobljenih kamnitih zrn v debelini 20 cm</t>
  </si>
  <si>
    <t>S 2 4 472</t>
  </si>
  <si>
    <t>Izkop vezljive zemljine/zrnate kamnine - 3. kategorije za temelje, kanalske rove, prepuste, jaške in drenaže, širine do 1,0 m in globine do 1,0 m - strojno, planiranje dna ročno</t>
  </si>
  <si>
    <t>S 2 1 314</t>
  </si>
  <si>
    <t>1.2 GRADBENA DELA</t>
  </si>
  <si>
    <t>Opomba:
Priprava dela in materiala, sodelovanje in pridobivanje soglasij s strani občine in podjetij, ki imajo na območju položitve kabla obstoječe vode.</t>
  </si>
  <si>
    <t>SIT</t>
  </si>
  <si>
    <t>S 1 3 211</t>
  </si>
  <si>
    <t>1.1 PREDDELA</t>
  </si>
  <si>
    <t>Cestna razsvetljava SKUPAJ:</t>
  </si>
  <si>
    <t>1 Cestna razsvetljava</t>
  </si>
  <si>
    <t>1535-CRA</t>
  </si>
  <si>
    <t>Cestna razsvetljava</t>
  </si>
  <si>
    <t>Kolesarska pot Segovci - Lutverci</t>
  </si>
  <si>
    <t>Projekt:1535CRA Načrt CRA, Segovci - Lutverci</t>
  </si>
  <si>
    <t>SKUPAJ (brez DDV):</t>
  </si>
  <si>
    <t>ZAKLJUČNA DELA</t>
  </si>
  <si>
    <t>4.4.8.5</t>
  </si>
  <si>
    <t>ENERGETSKI RAZVOD</t>
  </si>
  <si>
    <t>4.4.8.4</t>
  </si>
  <si>
    <t>GRADBENA DELA</t>
  </si>
  <si>
    <t>4.4.8.3</t>
  </si>
  <si>
    <t>DEMONTAŽNA DELA</t>
  </si>
  <si>
    <t>4.4.8.2</t>
  </si>
  <si>
    <t>PRIPRAVLJALNA DELA</t>
  </si>
  <si>
    <t>4.4.8.1</t>
  </si>
  <si>
    <t>POVZETEK STROŠKOV ELEKTRIČNIH INŠTALACIJ IN ELEKTRIČNE OPREME</t>
  </si>
  <si>
    <t>4.4.8</t>
  </si>
  <si>
    <t>Izdelava projektne dokumentacije PID.</t>
  </si>
  <si>
    <t>Vnašanje sprememb med gradnjo v načrte projektne dokumentacije PZI ali posnetek izvedenih del.</t>
  </si>
  <si>
    <t>Funkcionalni preizkus in vzpostavitev obratovalnega stanja.</t>
  </si>
  <si>
    <t>Meritev izolacijske trdnosti položenih kablov, ponikalne upornosti ozemljil, nivo osvetljenosi in izdaja merilnega protokola.</t>
  </si>
  <si>
    <t>Izvedba geodetskega posnetka položenih kablov ter vris kabelske trase v katasterski načrt, skupna dolžina trase je cca 65m.</t>
  </si>
  <si>
    <t>11.</t>
  </si>
  <si>
    <t>Opozorilni trak " pozor energetski kabel ". Položen v kabelski jarek 0,3 m globoko.</t>
  </si>
  <si>
    <t>10.</t>
  </si>
  <si>
    <t>Križna sponka iz Rf materiala za spajanje pocinkanega traku</t>
  </si>
  <si>
    <t>9.</t>
  </si>
  <si>
    <t>Pocinkani jekleni trak FeZn 25 x 4 mm. Položen v kabelski jarek 0,8 m globoko.</t>
  </si>
  <si>
    <t>Izvedba ozemljitve nosilnega stebra z FeZn trakom 25x4 mm in povezava z PEN vodnikom.</t>
  </si>
  <si>
    <t>toplokrčna izolacijska UV cev</t>
  </si>
  <si>
    <t>toplokrčna tesnilna cev</t>
  </si>
  <si>
    <t>toplokrčna razdelilna kapa</t>
  </si>
  <si>
    <t>kabelski čeveljc 165mm2</t>
  </si>
  <si>
    <t>Kabelski zaključek za energetski kabel 0,6 / 1 kV 16mm2.</t>
  </si>
  <si>
    <t>Uvod novega kabla v obstoječ kandelaber in priklop na priključnem setu</t>
  </si>
  <si>
    <t>energetski kabel NYY-J 4x1,5 mm2</t>
  </si>
  <si>
    <t>priključni set NTB-2 ali PVE-25</t>
  </si>
  <si>
    <t>sidrna plošča v kompletu s sidri in vijaki</t>
  </si>
  <si>
    <t>nosilni steber reducirne oblike, vroče cinkan, v kompletu s prirobnico, vratci za možnost priključitve, višine 9m</t>
  </si>
  <si>
    <t>Dobava in montaža ter inštalacija noslinega stebra cestne razsvetljave na pripadajoče betonske temelje s sidriščem.</t>
  </si>
  <si>
    <t>Svetilka cestne razsvetljave za natik na nosilni stebe Ф 60 do 76 mm, izdelana v stopnji zaščite IP66, z vgrajenim LED svetlobnim virom skupne moči 35W,  tip kot naprimer SITECO STREETLIGHT 20 mini LED, 1x LED, 3000K, CRI&gt;=70, skupne moči 35W, 3510lm ali enakovredno.</t>
  </si>
  <si>
    <t>ø 65 mm</t>
  </si>
  <si>
    <t xml:space="preserve">Cev za zaščito elektroenergetskih kablov. Izdelana iz polietilena visoke gostote PE - HD. Skupaj s spojnim materialom in pomožno opremo. Položena 0,8 m v zemlji. </t>
  </si>
  <si>
    <t>NAYY-0 4 x 16 + 2,5 mm2</t>
  </si>
  <si>
    <t>Energetski distribucijski kabel 0,6 / 1 kV. Položen v kabelski jarek in delno v zaščitno cev za elektroenergetske kable.</t>
  </si>
  <si>
    <t>Drobni in vezni material</t>
  </si>
  <si>
    <t>Zasip izkopanega kabelskega jarka z utrjevanjem po plasteh, finim planiranjem na vrhu in odvozom odvečnega materiala na deponijo</t>
  </si>
  <si>
    <t>Izdelava betonskega temelja za kandeladbe višine h=8m,  dimenzij 0,8 x 0,8 x 1,5 m s sidriščem za nosilni steber in vgrajeno zaščitno cev PE-HD Ф 110 mm. Temelj po predhodni potrditvi statika. V postavki upoštevati tudi izkop, zasip in fino obdelavo terena po zasipu.</t>
  </si>
  <si>
    <t>Izdelava podlage za kable iz mivke dimenzij 0,4 x 0,2 m.</t>
  </si>
  <si>
    <t>Strojno ročni izkop (50%, 50%) kabelskega jarka dimenzij 0,4 x 0,9 m.</t>
  </si>
  <si>
    <t>Zavarovanje izkopa kabelske trase pred dostopom nezaposlenih oseb.</t>
  </si>
  <si>
    <t>Ročni odkop obstoječega temelja kandelabra za možnost uvoda dodatnega kabla v kandelaber</t>
  </si>
  <si>
    <t>Odklop napajanja JR in po zaključku del ponovni vklop (odklop in vklop izvede upravljalec JR)</t>
  </si>
  <si>
    <t>Ogled obstoječega stanja na objektu ter nadzor pooblaščene osebe upravljalca JR ob izvajanju del.</t>
  </si>
  <si>
    <t>Zakoličba vseh obstoječih komunalnih vodov in naprav s strani uprabljalcev posameznih komunalnih vodov. Zakoličba se izvede na celotni dolžini trase.</t>
  </si>
  <si>
    <t>Zakoličba kabelske trase in lokacije novega stebra po celotni dolžini trase</t>
  </si>
  <si>
    <t>Priprava del in materiala, zavarovanje gradbišča</t>
  </si>
  <si>
    <t>cena enote</t>
  </si>
  <si>
    <t>opis postavke / količina</t>
  </si>
  <si>
    <t>postavka</t>
  </si>
  <si>
    <t>komplet</t>
  </si>
  <si>
    <t xml:space="preserve">izdelava projektne dokumentacije, projekt izvedenih del (PID) za razsvetljavo
</t>
  </si>
  <si>
    <t>4.9</t>
  </si>
  <si>
    <t xml:space="preserve">priprava tehnične dokumentacije (certifikati vgrajenega materiala, navodila za obratovanje in vzdrževanje tipskih naprav-POV in NOV, izdelava dokazila o zanesljivosti objekta-DZO,...) 
</t>
  </si>
  <si>
    <t>4.8</t>
  </si>
  <si>
    <t>sodelovanje, stikalne manipulacije (izklop/vklop) s strani predstavnika upravljalca javne razsvetljave za zagotovitev varnega dela, komplet z morebitnimi prevezavami oz. preklopi</t>
  </si>
  <si>
    <t>4.7</t>
  </si>
  <si>
    <t xml:space="preserve">funkcionalni preizkus in pregled električne inštalacije ter označevanje
</t>
  </si>
  <si>
    <t>4.6</t>
  </si>
  <si>
    <t xml:space="preserve">svetlobnotehnične meritve in izdelava poročila oz. merilnega protokola
</t>
  </si>
  <si>
    <t>4.5</t>
  </si>
  <si>
    <t xml:space="preserve">označevanje drogov in odjemnega mesta z ustreznimi, trajnimi oznakami
</t>
  </si>
  <si>
    <t>4.4</t>
  </si>
  <si>
    <t xml:space="preserve">evidentiranje in dopolnitev načrta javne razsvetljave
</t>
  </si>
  <si>
    <t>4.3</t>
  </si>
  <si>
    <t xml:space="preserve">snemanje trase kablovoda in kandelabrov oz. svetilk, vpis v kataster komunlanih vodov
</t>
  </si>
  <si>
    <t>4.2</t>
  </si>
  <si>
    <t xml:space="preserve">snemanje trase kablovoda in izdelava geodetskega načrta, ter vpis v javni register komunalne infrastrukture
</t>
  </si>
  <si>
    <t>4.1</t>
  </si>
  <si>
    <t>Cena</t>
  </si>
  <si>
    <t>Cena/Enoto</t>
  </si>
  <si>
    <t>Enota</t>
  </si>
  <si>
    <t>Tip/proizvajalec</t>
  </si>
  <si>
    <t>Opis</t>
  </si>
  <si>
    <t>Z.št.</t>
  </si>
  <si>
    <t>4. Zaključna dela</t>
  </si>
  <si>
    <t>3.9</t>
  </si>
  <si>
    <t xml:space="preserve">ozemljitev nove opreme
</t>
  </si>
  <si>
    <t>3.8</t>
  </si>
  <si>
    <t xml:space="preserve">dobava in montaža oz. polaganje pocinkanega jeklenega traku FeZn 25x4mm, komplet s križnimi sponkami in ostalim drobnim materialom
</t>
  </si>
  <si>
    <t>3.7</t>
  </si>
  <si>
    <t>na primer oz. enakovredno PVE 5/16</t>
  </si>
  <si>
    <t xml:space="preserve">dobava in montaža priključno varovalnega seta oz. elementa za priklop svetilk, primeren za priključitev max. 3 kablov do 5x25mm2, komplet s taljivim vložkom D01, 6A
</t>
  </si>
  <si>
    <t>3.6</t>
  </si>
  <si>
    <t xml:space="preserve">na primer oz. enakovredno  Lumenia S Lum 2 premium S LUM 2 28.060.220.407 </t>
  </si>
  <si>
    <r>
      <t>dobava, montaža in priključitev cestne  LED svetilke za prehod za pešce in kolesarje,  ohišje iz litega aluminija, silikonskim tesnilom, servisni dostop brez orodja, z diretno, simetrično, široko svetlobno porazdelitvijo, z 24 LED izvori, skupne moči 60W, barvna temperatura 4000K, CRI&gt;80, v zaščiti IP66/IK09, možnost nagiba svetilke od -10° do +15</t>
    </r>
    <r>
      <rPr>
        <sz val="10"/>
        <rFont val="Calibri"/>
        <family val="2"/>
        <charset val="238"/>
      </rPr>
      <t>°,</t>
    </r>
    <r>
      <rPr>
        <sz val="10"/>
        <rFont val="Calibri"/>
        <family val="2"/>
        <charset val="238"/>
        <scheme val="minor"/>
      </rPr>
      <t xml:space="preserve"> komplet s pripadajoči elektronsko predstikalno napravo z možnostjo redukcije in časovne regulacije svetlobnega toka ter drobnim pritrditvenim materialom
</t>
    </r>
  </si>
  <si>
    <t>3.5</t>
  </si>
  <si>
    <t xml:space="preserve">instalacija (ožičenje)  kandelabrov (h=10,0m) in sicer od priključne omarice v svetilki do same svetilke s kablom NYY-J 5x1,5 mm2
</t>
  </si>
  <si>
    <t>3.4</t>
  </si>
  <si>
    <t xml:space="preserve">dobava in polaganje oz. uvlečenje kabla, aluminijasti energetski kabel, sektorski, večžični (SM) NAYY-J 4x16+1,5mm2 v zaščitno cev (brez zaščitne cevi)
</t>
  </si>
  <si>
    <t>3.3</t>
  </si>
  <si>
    <t xml:space="preserve">vključitev nove razsvetljave v obstoječo omarico cestne razsvetljeve oz. v obstoječo svetilko, vključno z  morebitnimi dograditvemi, prevezavami, prilagoditvami v obstoječi omarici 
</t>
  </si>
  <si>
    <t>3.2</t>
  </si>
  <si>
    <t xml:space="preserve">raziskovanje obstoječih tras javne razsvetljave 
</t>
  </si>
  <si>
    <t>3.1</t>
  </si>
  <si>
    <t>3. Montažna in demontažna dela</t>
  </si>
  <si>
    <t>2.7</t>
  </si>
  <si>
    <t xml:space="preserve">dvoplaščna, rebrasta, gibljiva, zaščina cev PC-E z gladko notranjosto, Ø110, položena v zemeljski jarek, kompletno z distančniki in spojnim materialom
</t>
  </si>
  <si>
    <t>2.6</t>
  </si>
  <si>
    <t xml:space="preserve">obbetoniranje zaščitnih cevi s cementnim betonom C 16/20, cca. 0.1m3/m1
</t>
  </si>
  <si>
    <t>2.5</t>
  </si>
  <si>
    <t xml:space="preserve">dobava in polaganje opozorilnega traku z napisom "POZOR ELEKTROENERGETSKI KABEL"
</t>
  </si>
  <si>
    <t>2.4</t>
  </si>
  <si>
    <r>
      <t>m</t>
    </r>
    <r>
      <rPr>
        <vertAlign val="superscript"/>
        <sz val="10"/>
        <rFont val="Calibri"/>
        <family val="2"/>
        <charset val="238"/>
      </rPr>
      <t>3</t>
    </r>
  </si>
  <si>
    <t xml:space="preserve">izdelava peščene blazine iz mivke (presajena zemlja-humus), d=0,2m, za kabel v jarku, širine 0,4 m, komplet z dobavo materiala
</t>
  </si>
  <si>
    <t>2.3</t>
  </si>
  <si>
    <t xml:space="preserve">ročni izkop kabelskega jarka globine 1,2m, širine 0,8m, kompletno z ureditvijo kabelske blazine, zasutjem in utrjevanjem po plasteh
</t>
  </si>
  <si>
    <t>2.2</t>
  </si>
  <si>
    <t xml:space="preserve">strojni izkop jarka globine 1,2m, širine 0,8m, kompletno z ureditvijo kabelske blazine, zasutjem in utrjevanjem po plasteh
</t>
  </si>
  <si>
    <t>2.1</t>
  </si>
  <si>
    <t>Z. št.</t>
  </si>
  <si>
    <t>2. Gradbena dela</t>
  </si>
  <si>
    <t xml:space="preserve">raziskovanje obstoječe električne instalacije in obstoječih elektroenergetskih tras cestne razsvetljave
</t>
  </si>
  <si>
    <t>1.8</t>
  </si>
  <si>
    <t xml:space="preserve">zagotovitev prisotnosti nadzora pristojnega elektrodistribucijskega podjetja v času izvajanja del
</t>
  </si>
  <si>
    <t>1.7</t>
  </si>
  <si>
    <t xml:space="preserve">zakoličba stojnih mest svetilk, ter zavarovanje profilov
</t>
  </si>
  <si>
    <t>1.6</t>
  </si>
  <si>
    <t xml:space="preserve">zavarovanje delovišča oz. gradbišča, gradbenih jam v bližini cestišča in objektov ter cestna signalizacija
</t>
  </si>
  <si>
    <t>1.5</t>
  </si>
  <si>
    <t xml:space="preserve">priprava del in materiala 
</t>
  </si>
  <si>
    <t>1.4</t>
  </si>
  <si>
    <t xml:space="preserve">trasiranje
</t>
  </si>
  <si>
    <t>1.3</t>
  </si>
  <si>
    <t xml:space="preserve">zakoličba obstoječih komunalnih vodov v trasi kablovoda, komplet s sodelovanjem predstavnika upravljalca
</t>
  </si>
  <si>
    <t>1.2</t>
  </si>
  <si>
    <t xml:space="preserve">uradna zakoličba trase kablovoda razsvetljave
</t>
  </si>
  <si>
    <t>1.1</t>
  </si>
  <si>
    <t>1. Pripravljalna dela</t>
  </si>
  <si>
    <t xml:space="preserve">sodelovanje, stikalne manipulacije (izklop/vklop) s strani predstavnika upravljalca za zagotovitev varnega dela, komplet z morebitnimi prevezavami oz. preklopi
</t>
  </si>
  <si>
    <t xml:space="preserve">parametriranje, nastavljanje, testiranje,… za semaforizacijo
</t>
  </si>
  <si>
    <t xml:space="preserve">snemanje trase in izdelava geodetskega načrta, ter vpis v javni register komunalne infrastrukture
</t>
  </si>
  <si>
    <t xml:space="preserve">dodatna antikorozijska zaščita dela droga in vijakov v zemlji z bitumenskim premazom
</t>
  </si>
  <si>
    <t>na primer oz. enakovredno Valmont</t>
  </si>
  <si>
    <t xml:space="preserve">dobava in montaža, ravnega, segmentnega, jeklenega kandelabra, antikorozijsko zaščitenega z galvanizacijo, v skladu s EN 40, višine h=6,0m, zgornjega zunanjega premera fi=60 mm, s siderno ploščo za pritrditev na montažni betonski temelj
</t>
  </si>
  <si>
    <t>dobava in polaganje oz. uvlečenje več vrst kablov (močnostni, signalni,…) za izvedbo semaforizacije prehoda</t>
  </si>
  <si>
    <t xml:space="preserve">signalizacijska enota v obliki tipkala za vklop semaforizacije, nameščena na kandelaber, vključno z montažnim in veznim materialom
</t>
  </si>
  <si>
    <t xml:space="preserve">semafor za urejanje prometa kolesarjev – rdeča in zelena luč, velikost svetlobnega dajalnika Ø 210 mm
</t>
  </si>
  <si>
    <t xml:space="preserve">semafor za urejanje prometa vozil - rdeča, rdeča in rumena, zelena in rumena luč, velikost svetlobnega dajalnika Ø 210 mm 
</t>
  </si>
  <si>
    <t>vključno s podrobno dokumentacijo, risbami, vezalnimi shemami,…</t>
  </si>
  <si>
    <t>3.2.3</t>
  </si>
  <si>
    <t xml:space="preserve">mikroračunalniška procesorska enota, pripadajoča napajalna  enota, posluževalna enota, močnostni modul, senzorska enota, utripalna in sihronizirna enota, pripadajoči stikalni, varovalni in signalni elementi,... 
</t>
  </si>
  <si>
    <t>3.2.2</t>
  </si>
  <si>
    <t xml:space="preserve">dobava in montaža prostostoječe  elektro omarice s streho, iz PVC/PC materiala, komplet s pripadajočim montažnim podstavkom, neprozornimi vrati, tritočkovno zapiranje s ključavnico (upravljalec JR), zaščita IP54, ohišje odporno na UV žarke, dim. 1000+820x530x320 mm (VxŠxG) z naslednjo opremo:
</t>
  </si>
  <si>
    <t>3.2.1</t>
  </si>
  <si>
    <t xml:space="preserve">R-semafor 
</t>
  </si>
  <si>
    <t xml:space="preserve">sponke različnih dimenzij, ločilne plošče, oznake, prekritja, kanali različnih dimenzij s pokrovi, uvodnice različnih dimenzij, vezni in ostali drobni material, označevanje elementov, atesti, certifikati, pregled, poročilo o preizkusu
</t>
  </si>
  <si>
    <t>3.1.11</t>
  </si>
  <si>
    <t xml:space="preserve">tipkalo, belo, komplet z zaščitno in tesnilno gumo, komplet z montažo na vrata električnega razdelilnika
</t>
  </si>
  <si>
    <t>3.1.10</t>
  </si>
  <si>
    <t xml:space="preserve">PEN zbiralka z izolatorji
</t>
  </si>
  <si>
    <t>3.1.9</t>
  </si>
  <si>
    <t>npr. Landis+Gyr AD_FP91D140</t>
  </si>
  <si>
    <t>komunikacijski vmesnik GSM/GPRS</t>
  </si>
  <si>
    <t>3.1.8</t>
  </si>
  <si>
    <t xml:space="preserve">npr. Landis+Gyr ZCXi120CQU1L1D1
</t>
  </si>
  <si>
    <t xml:space="preserve">direktni enofazni univerzalni števec delovne energije
</t>
  </si>
  <si>
    <t>3.1.7</t>
  </si>
  <si>
    <t>npr. Wönher</t>
  </si>
  <si>
    <t xml:space="preserve">talilni vložki, primerni za NV varovalčni ločilnik, vel.1, nazivni tok 16A
</t>
  </si>
  <si>
    <t>3.1.6</t>
  </si>
  <si>
    <t xml:space="preserve">3-polni NV varovalčni ločilnik, vel. 0, do 160A, komplet z montažo
</t>
  </si>
  <si>
    <t>3.1.5</t>
  </si>
  <si>
    <t>npr. Schrack BR573800</t>
  </si>
  <si>
    <t xml:space="preserve">instalacijski odklopnik za velike tokove, 3-polni, izklopna karakteristika C80A
</t>
  </si>
  <si>
    <t>3.1.4</t>
  </si>
  <si>
    <t xml:space="preserve">prenapetostni odvodnik razred I, Uc=320V, Iimp (10/350μs)=12,5kA, Up=2,0kV
</t>
  </si>
  <si>
    <t>3.1.3</t>
  </si>
  <si>
    <t xml:space="preserve">npr. Schrack IL900070-A
</t>
  </si>
  <si>
    <t xml:space="preserve">števčna plošča, dim. 370x210 (vxš), komplet s pripadajočim materialom za montažo
</t>
  </si>
  <si>
    <t>3.1.2</t>
  </si>
  <si>
    <t>npr. Prebil Plast tip 04-016</t>
  </si>
  <si>
    <t xml:space="preserve">dobava in montaža prostostoječe  elektro omarice s streho, iz PVC/PC materiala, komplet s pripadajočim montažnim podstavkom, neprozornimi vrati, krilo z dvema okencema, tritočkovno zapiranje s ključavnico (vrata s ključavnico distributerja), zaščita IP54, ohišje odporno na UV žarke, dim. 1000+820x530x320 mm (VxŠxG) z naslednjo opremo:
</t>
  </si>
  <si>
    <t>3.1.1</t>
  </si>
  <si>
    <t xml:space="preserve">R-0
</t>
  </si>
  <si>
    <t xml:space="preserve">dobava in postavitev tipskega, montažnega, armirano, betonskega temelja s  sidri in sidrno ploščo, dim. 0,8x0,8x1,5 m, komplet s 2x PVC cevjo na sredini, komplet z delavniško dokumentacijo
opomba: dimenzije temelja je potrebno določiti na podlagi statičnega izračuna za izbrani drog višine do 10,0m, izbrano obtežbo (svetilko) in za 1. vetrovno cono, pod 800 m.n.v. 
</t>
  </si>
  <si>
    <t>2.9</t>
  </si>
  <si>
    <t xml:space="preserve">izvedba kabelskega jaška, notranjih dim. 1,0x Ø0,6 m, z lito-železnim pokrovom dim. 0,4x0,4m in napisom ''ELEKTRIKA'',  komplet z zapisom in drugimi potrebnimi deli
</t>
  </si>
  <si>
    <t>2.8</t>
  </si>
  <si>
    <t xml:space="preserve">dobava in vgrajevanje podložnega betona kvalitete C16/20
</t>
  </si>
  <si>
    <t xml:space="preserve">izkop za potrebe postavitve montažnega temelja (dim. 0,8x0,8x1,5m), kompletno z zasutjem in končno ureditvijo 
</t>
  </si>
  <si>
    <t xml:space="preserve">zakoličba stojnih mest semafora, ter zavarovanje profilov
</t>
  </si>
  <si>
    <t xml:space="preserve">uradna zakoličba tras semaforizacije
</t>
  </si>
  <si>
    <t>Opomba: za izvedbo semaforizacije je potrebno izdelati podroben načrt. Predmetni popis zajema vsa potrebna  dela za izvedbo kabelske kanalizacije  in drugih elementov signalizacije.</t>
  </si>
  <si>
    <t>ODSEK GUBČEVA - LACKOVA</t>
  </si>
  <si>
    <t>ODSEK SEGOVCI - LUTVERCI</t>
  </si>
  <si>
    <t>6.1</t>
  </si>
  <si>
    <t>6.2</t>
  </si>
  <si>
    <t>6.3</t>
  </si>
  <si>
    <t>Kolesarska pot</t>
  </si>
  <si>
    <t>Gradnja brvi</t>
  </si>
  <si>
    <t>Cestna razsvetljava in elektro inštalacije</t>
  </si>
  <si>
    <t>7.1</t>
  </si>
  <si>
    <t>7.2</t>
  </si>
  <si>
    <t>Javna razsvetljava</t>
  </si>
  <si>
    <t>Semaforizacija</t>
  </si>
  <si>
    <t>PREHOD GORNJA RADGONA</t>
  </si>
  <si>
    <r>
      <t>-</t>
    </r>
    <r>
      <rPr>
        <sz val="7"/>
        <color theme="1"/>
        <rFont val="Times New Roman"/>
        <family val="1"/>
        <charset val="238"/>
      </rPr>
      <t xml:space="preserve">          </t>
    </r>
    <r>
      <rPr>
        <sz val="10"/>
        <color theme="1"/>
        <rFont val="Arial"/>
        <family val="2"/>
        <charset val="238"/>
      </rPr>
      <t>upoštevanje emisijskih norm v skladu s predpisi, ki urejajo področje emisij pri začasnih gradbenih objektih, gradbeni mehanizaciji in transportnih sredstvih.</t>
    </r>
  </si>
  <si>
    <r>
      <t>-</t>
    </r>
    <r>
      <rPr>
        <sz val="7"/>
        <color theme="1"/>
        <rFont val="Times New Roman"/>
        <family val="1"/>
        <charset val="238"/>
      </rPr>
      <t xml:space="preserve">          </t>
    </r>
    <r>
      <rPr>
        <sz val="10"/>
        <color theme="1"/>
        <rFont val="Arial"/>
        <family val="2"/>
        <charset val="238"/>
      </rPr>
      <t>redno čiščenje prometnih površin na območju urejanja in javnih prometnih površin. Ukrep vključuje čiščenje in vlaženje gradbiščnih poti, čiščenje mehanizacije in tovornih vozil na območju prehodov iz gradbiščnih platojev na transportne ceste.</t>
    </r>
  </si>
  <si>
    <r>
      <t>-</t>
    </r>
    <r>
      <rPr>
        <sz val="7"/>
        <color theme="1"/>
        <rFont val="Times New Roman"/>
        <family val="1"/>
        <charset val="238"/>
      </rPr>
      <t xml:space="preserve">          </t>
    </r>
    <r>
      <rPr>
        <sz val="10"/>
        <color theme="1"/>
        <rFont val="Arial"/>
        <family val="2"/>
        <charset val="238"/>
      </rPr>
      <t>preprečevanje prašenja z odkritih delov območja gradbišča; ukrep zahteva redno vlaženje in čiščenje gradbiščnih in manipulativnih površin.</t>
    </r>
  </si>
  <si>
    <r>
      <t>-</t>
    </r>
    <r>
      <rPr>
        <sz val="7"/>
        <color theme="1"/>
        <rFont val="Times New Roman"/>
        <family val="1"/>
        <charset val="238"/>
      </rPr>
      <t xml:space="preserve">         </t>
    </r>
    <r>
      <rPr>
        <sz val="10"/>
        <color theme="1"/>
        <rFont val="Arial"/>
        <family val="2"/>
        <charset val="238"/>
      </rPr>
      <t>Ukrepi za zmanjševanje emisij prašnih delcev morajo vključevati predvsem naslednje ukrepe:</t>
    </r>
  </si>
  <si>
    <r>
      <t>-</t>
    </r>
    <r>
      <rPr>
        <sz val="7"/>
        <color theme="1"/>
        <rFont val="Times New Roman"/>
        <family val="1"/>
        <charset val="238"/>
      </rPr>
      <t xml:space="preserve">         </t>
    </r>
    <r>
      <rPr>
        <sz val="10"/>
        <color theme="1"/>
        <rFont val="Arial"/>
        <family val="2"/>
        <charset val="238"/>
      </rPr>
      <t>Upoštevati je potrebno določila Uredbe o preprečevanju in zmanjšanju emisije delcev z gradbišča (Ur. list RS, št. 21/11).</t>
    </r>
  </si>
  <si>
    <t>Kakovost zraka</t>
  </si>
  <si>
    <t xml:space="preserve">- Ni dovoljeno izvajati del, ki lahko povzročijo kalnost vodotoka. </t>
  </si>
  <si>
    <r>
      <t>-</t>
    </r>
    <r>
      <rPr>
        <sz val="7"/>
        <color theme="1"/>
        <rFont val="Times New Roman"/>
        <family val="1"/>
        <charset val="238"/>
      </rPr>
      <t xml:space="preserve">         </t>
    </r>
    <r>
      <rPr>
        <sz val="10"/>
        <color theme="1"/>
        <rFont val="Arial"/>
        <family val="2"/>
        <charset val="238"/>
      </rPr>
      <t>Pri pripravi osnovnega terminskega plana je potrebno upoštevati časovne omejitve z vidika varstva prostoživečih živali:</t>
    </r>
  </si>
  <si>
    <t>Narava</t>
  </si>
  <si>
    <r>
      <t>-</t>
    </r>
    <r>
      <rPr>
        <sz val="7"/>
        <color theme="1"/>
        <rFont val="Times New Roman"/>
        <family val="1"/>
        <charset val="238"/>
      </rPr>
      <t xml:space="preserve">         </t>
    </r>
    <r>
      <rPr>
        <sz val="10"/>
        <color theme="1"/>
        <rFont val="Arial"/>
        <family val="2"/>
        <charset val="238"/>
      </rPr>
      <t>Čez objekte in območja KD ne smejo potekati gradbiščne poti, obvozi, vanje ne smejo biti premaknjene potrebne premaknitve komunalne, energetske in telekomunikacijske infrastrukture.</t>
    </r>
  </si>
  <si>
    <r>
      <t>-</t>
    </r>
    <r>
      <rPr>
        <sz val="7"/>
        <color theme="1"/>
        <rFont val="Times New Roman"/>
        <family val="1"/>
        <charset val="238"/>
      </rPr>
      <t xml:space="preserve">         </t>
    </r>
    <r>
      <rPr>
        <sz val="10"/>
        <color theme="1"/>
        <rFont val="Arial"/>
        <family val="2"/>
        <charset val="238"/>
      </rPr>
      <t>Objekte in območja kulturne dediščine, ki se nahajajo v neposredni bližini ali znotraj območja gradnje, je potrebno varovati pred poškodbami ali uničenjem.</t>
    </r>
  </si>
  <si>
    <t>Kulturna dediščina</t>
  </si>
  <si>
    <r>
      <t>-</t>
    </r>
    <r>
      <rPr>
        <sz val="7"/>
        <color theme="1"/>
        <rFont val="Arial"/>
        <family val="2"/>
        <charset val="238"/>
      </rPr>
      <t xml:space="preserve">         </t>
    </r>
    <r>
      <rPr>
        <sz val="10"/>
        <color theme="1"/>
        <rFont val="Arial"/>
        <family val="2"/>
        <charset val="238"/>
      </rPr>
      <t>Z odpadki, ki vsebujejo azbest, je potrebno ustrezno ravnati, skladno z Uredbo o ravnanju z odpadki, ki vsebujejo azbest.</t>
    </r>
  </si>
  <si>
    <r>
      <t>-</t>
    </r>
    <r>
      <rPr>
        <sz val="7"/>
        <color theme="1"/>
        <rFont val="Arial"/>
        <family val="2"/>
        <charset val="238"/>
      </rPr>
      <t xml:space="preserve">         </t>
    </r>
    <r>
      <rPr>
        <sz val="10"/>
        <color theme="1"/>
        <rFont val="Arial"/>
        <family val="2"/>
        <charset val="238"/>
      </rPr>
      <t xml:space="preserve">Nevarne odpadke je potrebno zbirati ločeno in jih predajati pooblaščeni organizaciji za zbiranje ali obdelavo nevarnih odpadkov, kar mora biti ustrezno evidentirano. Začasno skladiščenje nevarnih odpadkov  biti urejeno tako, da je preprečen direktni vnos, izpiranje ali izluževanje nevarnih kemikalij v tla in  vode-skladiščne posode morajo biti zaprte in odporne na skladiščene nevarne odpadke ter ustrezno označene (naziv odpadka, klasifikacijska številka odpadka). </t>
    </r>
  </si>
  <si>
    <r>
      <t>-</t>
    </r>
    <r>
      <rPr>
        <sz val="7"/>
        <color theme="1"/>
        <rFont val="Arial"/>
        <family val="2"/>
        <charset val="238"/>
      </rPr>
      <t xml:space="preserve">         </t>
    </r>
    <r>
      <rPr>
        <sz val="10"/>
        <color theme="1"/>
        <rFont val="Arial"/>
        <family val="2"/>
        <charset val="238"/>
      </rPr>
      <t>Na gradbišču je potrebno zagotoviti ustrezno ravnanje z odpadki skladno z Uredbo o ravnanju z odpadki, ki nastanejo pri gradbenih delih.</t>
    </r>
  </si>
  <si>
    <t>Ravnanje z odpadki</t>
  </si>
  <si>
    <r>
      <t>-</t>
    </r>
    <r>
      <rPr>
        <sz val="7"/>
        <color theme="1"/>
        <rFont val="Arial"/>
        <family val="2"/>
        <charset val="238"/>
      </rPr>
      <t xml:space="preserve">         </t>
    </r>
    <r>
      <rPr>
        <sz val="10"/>
        <color theme="1"/>
        <rFont val="Arial"/>
        <family val="2"/>
        <charset val="238"/>
      </rPr>
      <t>Na vplivnem območju površinskih vodotokov se ne sme uporabljati gradbenih materialov, ki lahko vsebujejo nevarne spojine, kot so organske spojine, toksične kovine in druge sestavina (npr. snovi, ki spremenijo osnovne lastnosti in povečajo obremenitve vode glede na merila kemijskega stanja). Prav tako ne sme priti do razlitja cementnih in apnenih mešanic v vodo.</t>
    </r>
  </si>
  <si>
    <r>
      <t>-</t>
    </r>
    <r>
      <rPr>
        <sz val="7"/>
        <color theme="1"/>
        <rFont val="Arial"/>
        <family val="2"/>
        <charset val="238"/>
      </rPr>
      <t xml:space="preserve">         </t>
    </r>
    <r>
      <rPr>
        <sz val="10"/>
        <color theme="1"/>
        <rFont val="Arial"/>
        <family val="2"/>
        <charset val="238"/>
      </rPr>
      <t>Na gradbišču se sme uporabljati le tehnično brezhibna vozila in gradbeno mehanizacijo.</t>
    </r>
  </si>
  <si>
    <t>Te površine morajo biti določene pred začetkom izvedbe.</t>
  </si>
  <si>
    <t>naj se prednostno uporabijo obstoječe infrastrukturne in druge manipulativne površine</t>
  </si>
  <si>
    <r>
      <t>-</t>
    </r>
    <r>
      <rPr>
        <sz val="7"/>
        <color theme="1"/>
        <rFont val="Arial"/>
        <family val="2"/>
        <charset val="238"/>
      </rPr>
      <t xml:space="preserve">         </t>
    </r>
    <r>
      <rPr>
        <sz val="10"/>
        <color theme="1"/>
        <rFont val="Arial"/>
        <family val="2"/>
        <charset val="238"/>
      </rPr>
      <t xml:space="preserve">Za začasne prometne in gradbene površine ter začasne deponije gradbenega materiala. </t>
    </r>
  </si>
  <si>
    <t>Varovanje in zaščita okolja pri gradnji</t>
  </si>
  <si>
    <t>V ceni je upoštevati notranjo kontrolo (tekoče preiskave)</t>
  </si>
  <si>
    <t>Vsi hladni stiki na obrabni plasti morajo biti obdelani z bitumensko lepilno zmesjo</t>
  </si>
  <si>
    <t xml:space="preserve">Vsi pokrovi jaškov v vozišču vključujejo dobavo z AB obročem. </t>
  </si>
  <si>
    <t>V enotni ceni finega asfalta je potrebno zajeti tudi pobrizg z bitumensko emulzijo (0,5kg/m2) in čiščenje vozišča.</t>
  </si>
  <si>
    <t>Vsi vgrajeni materiali vključujejo tudi dobavo.</t>
  </si>
  <si>
    <t>Vse postavke za izkope zajemajo izkop, nakladanje na kamion in odvoz na deponijo do 20km.</t>
  </si>
  <si>
    <t xml:space="preserve">Vsi odstranjeni materiali vključujejo odvoz na ustrezno deponijo s plačilom prispevka. </t>
  </si>
  <si>
    <t>Opomba:  Vsa rušenja vključujejo odvoz na ustrezno deponijo</t>
  </si>
  <si>
    <t>V enotnih cenah morajo biti zajeti vsi stroški po Splošnih tehničnih pogojih.</t>
  </si>
  <si>
    <t>normativi in standardi ob upoštevanju zahtev iz varstva pri delu.</t>
  </si>
  <si>
    <t>Dela je izvajati po projektni dokumentaciji, v skladu z veljavnimi tehničnimi predpisi ,</t>
  </si>
  <si>
    <t>SPLOŠNO:</t>
  </si>
  <si>
    <r>
      <t>-</t>
    </r>
    <r>
      <rPr>
        <sz val="7"/>
        <color theme="1"/>
        <rFont val="Arial"/>
        <family val="2"/>
        <charset val="238"/>
      </rPr>
      <t xml:space="preserve">         </t>
    </r>
    <r>
      <rPr>
        <sz val="10"/>
        <color theme="1"/>
        <rFont val="Arial"/>
        <family val="2"/>
        <charset val="238"/>
      </rPr>
      <t>Posegi v strugo brežine vodotoka med izvedbo pogodbenih del so dovoljeni le v predvidenem obsegu. Gradbena naj se izvajajo ob nizkem vodostaju vodotokov. Izvajajo naj se tako, da v vodotoku ne nastanejo razmere neprekinjene kalnosti (povišane vsebnosti suspendiranih snovi).</t>
    </r>
  </si>
  <si>
    <t>Projektantski nadzor (vnesene urne postavke ne spreminjaj, obračun po dejanskih stroških!)</t>
  </si>
  <si>
    <t>Geotehnični nadzor (sodelovanje geomehanika, izmera nosilnosti, …) (vnesene urne postavke ne spreminjaj, obračun po dejanskih stroških!)</t>
  </si>
  <si>
    <t>Geotehnični nadzor (sodelovanje geomehanika, izmera nosilnosti, …)(vnesene urne postavke ne spreminjaj, obračun po dejanskih stroških!)</t>
  </si>
  <si>
    <t>projektantski nadzor (vnesene urne postavke ne spreminjaj, obračun po dejanskih stroških!)</t>
  </si>
  <si>
    <t>CESTNA RAZSVETLJAVA</t>
  </si>
  <si>
    <t>ocena</t>
  </si>
  <si>
    <t>Zavarovanje gradbišča v času gradnje s polovično zaporo prometa in ročnim usmerjanjem (ocenjeno, obračun po dejanskih stroških)</t>
  </si>
  <si>
    <t>Izdelava obrabne in zaporne plasti iz  AC 11 surf B 70/100 A5 - Z2 (kolesarska površina,...) v debelini 5,0cm</t>
  </si>
  <si>
    <t>Dobava in vgraditev cementnega betona  v preprez 0.16 do 0.30 m3/m2-m  z dodatkom za odpornost proti soli (cementol SPA) C30/37, XC4, XD3, XF4, XA1, Dmax=16 mm</t>
  </si>
  <si>
    <t>Dobava in vgraditev cementnega betona  v preprez 0.16 do 0.30 m3/m2-m  z dodatkom za odpornost proti soli (cementol SPA)C30/37, XC4, XD3, XF4, XA1, Dmax=16 mm</t>
  </si>
  <si>
    <t>Dobava in vgraditev cementnega betona  v preprez 0.16 do 0.30 m3/m2-m  z dodatkom za odpornost proti soli (cemento SPA)  C30/37, XC4, XD3, XF4, XA1, Dmax=16 mm</t>
  </si>
  <si>
    <t>Izdelava zgornje nosilne plasti bituminiziranega drobljenca zrnavosti AC16 base B50/70 A3, debelina 6 cm</t>
  </si>
  <si>
    <t>Postavitev in odstranitev zapore prometa z materialom (vnesenega zneska ne spreminjaj, obračun po dejanskih stroških!)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</si>
</sst>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0.00\ &quot;€&quot;;\-#,##0.00\ &quot;€&quot;"/>
    <numFmt numFmtId="44" formatCode="_-* #,##0.00\ &quot;€&quot;_-;\-* #,##0.00\ &quot;€&quot;_-;_-* &quot;-&quot;??\ &quot;€&quot;_-;_-@_-"/>
    <numFmt numFmtId="164" formatCode="0.0"/>
    <numFmt numFmtId="165" formatCode="#,##0.00\ _€"/>
    <numFmt numFmtId="166" formatCode="#,##0.0"/>
    <numFmt numFmtId="167" formatCode="#,##0.00\ &quot;€&quot;"/>
    <numFmt numFmtId="168" formatCode="#,##0.00\ \€"/>
    <numFmt numFmtId="169" formatCode="#,##0.00\ [$€-1]"/>
    <numFmt numFmtId="170" formatCode="_-* #,##0.00\ &quot;SIT&quot;_-;\-* #,##0.00\ &quot;SIT&quot;_-;_-* &quot;-&quot;??\ &quot;SIT&quot;_-;_-@_-"/>
    <numFmt numFmtId="171" formatCode="#,##0.00\ [$EUR];\-#,##0.00\ [$EUR]"/>
    <numFmt numFmtId="172" formatCode="_-* #,##0.00\ [$EUR]_-;\-* #,##0.00\ [$EUR]_-;_-* &quot;-&quot;??\ [$EUR]_-;_-@_-"/>
  </numFmts>
  <fonts count="67">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8"/>
      <name val="Arial CE"/>
      <charset val="238"/>
    </font>
    <font>
      <b/>
      <sz val="10"/>
      <name val="Arial CE"/>
      <charset val="238"/>
    </font>
    <font>
      <b/>
      <sz val="12"/>
      <name val="Arial CE"/>
      <charset val="238"/>
    </font>
    <font>
      <b/>
      <sz val="16"/>
      <name val="Arial CE"/>
      <charset val="238"/>
    </font>
    <font>
      <b/>
      <sz val="10"/>
      <name val="Arial CE"/>
      <family val="2"/>
      <charset val="238"/>
    </font>
    <font>
      <sz val="10"/>
      <name val="Arial"/>
      <family val="2"/>
      <charset val="238"/>
    </font>
    <font>
      <vertAlign val="superscript"/>
      <sz val="10"/>
      <name val="Arial"/>
      <family val="2"/>
      <charset val="238"/>
    </font>
    <font>
      <sz val="10"/>
      <name val="Symbol"/>
      <family val="1"/>
      <charset val="2"/>
    </font>
    <font>
      <sz val="10"/>
      <color rgb="FFFF0000"/>
      <name val="Arial CE"/>
      <charset val="238"/>
    </font>
    <font>
      <sz val="10"/>
      <name val="Calibri"/>
      <family val="2"/>
      <charset val="238"/>
    </font>
    <font>
      <sz val="12"/>
      <name val="Arial CE"/>
      <charset val="238"/>
    </font>
    <font>
      <b/>
      <sz val="10"/>
      <color rgb="FFFF0000"/>
      <name val="Arial CE"/>
      <charset val="238"/>
    </font>
    <font>
      <sz val="10"/>
      <color rgb="FFFF0000"/>
      <name val="Arial"/>
      <family val="2"/>
      <charset val="238"/>
    </font>
    <font>
      <sz val="10"/>
      <name val="Arial"/>
      <family val="2"/>
    </font>
    <font>
      <b/>
      <sz val="10"/>
      <name val="Times New Roman"/>
      <family val="1"/>
    </font>
    <font>
      <sz val="10"/>
      <color indexed="8"/>
      <name val="Arial"/>
      <family val="2"/>
    </font>
    <font>
      <sz val="16"/>
      <name val="Arial CE"/>
      <charset val="238"/>
    </font>
    <font>
      <sz val="11"/>
      <color indexed="8"/>
      <name val="Calibri"/>
      <family val="2"/>
      <charset val="238"/>
    </font>
    <font>
      <b/>
      <sz val="10"/>
      <color indexed="10"/>
      <name val="Times New Roman"/>
      <family val="1"/>
    </font>
    <font>
      <b/>
      <sz val="11"/>
      <color theme="1"/>
      <name val="Calibri"/>
      <family val="2"/>
      <charset val="238"/>
      <scheme val="minor"/>
    </font>
    <font>
      <b/>
      <sz val="12"/>
      <color indexed="8"/>
      <name val="Calibri"/>
      <family val="2"/>
      <charset val="238"/>
    </font>
    <font>
      <b/>
      <sz val="11"/>
      <color indexed="8"/>
      <name val="Calibri"/>
      <family val="2"/>
      <charset val="238"/>
    </font>
    <font>
      <b/>
      <u/>
      <sz val="11"/>
      <color theme="1"/>
      <name val="Arial"/>
      <family val="2"/>
      <charset val="238"/>
    </font>
    <font>
      <b/>
      <sz val="11"/>
      <name val="Arial"/>
      <family val="2"/>
      <charset val="238"/>
    </font>
    <font>
      <sz val="11"/>
      <color theme="1"/>
      <name val="Arial"/>
      <family val="2"/>
      <charset val="238"/>
    </font>
    <font>
      <sz val="11"/>
      <name val="Arial"/>
      <family val="2"/>
      <charset val="238"/>
    </font>
    <font>
      <sz val="11"/>
      <color theme="0" tint="-0.34998626667073579"/>
      <name val="Arial"/>
      <family val="2"/>
      <charset val="238"/>
    </font>
    <font>
      <b/>
      <i/>
      <sz val="11"/>
      <color theme="1"/>
      <name val="Arial"/>
      <family val="2"/>
      <charset val="238"/>
    </font>
    <font>
      <b/>
      <i/>
      <sz val="11"/>
      <name val="Arial"/>
      <family val="2"/>
      <charset val="238"/>
    </font>
    <font>
      <i/>
      <sz val="11"/>
      <name val="Arial"/>
      <family val="2"/>
      <charset val="238"/>
    </font>
    <font>
      <sz val="11"/>
      <name val="Calibri"/>
      <family val="2"/>
      <charset val="238"/>
    </font>
    <font>
      <b/>
      <sz val="11"/>
      <color theme="1"/>
      <name val="Arial"/>
      <family val="2"/>
      <charset val="238"/>
    </font>
    <font>
      <sz val="10"/>
      <color theme="1"/>
      <name val="Calibri"/>
      <family val="2"/>
      <charset val="238"/>
      <scheme val="minor"/>
    </font>
    <font>
      <sz val="12"/>
      <color theme="1"/>
      <name val="Arial"/>
      <family val="2"/>
      <charset val="238"/>
    </font>
    <font>
      <b/>
      <sz val="12"/>
      <color theme="1"/>
      <name val="Arial"/>
      <family val="2"/>
      <charset val="238"/>
    </font>
    <font>
      <b/>
      <u/>
      <sz val="10"/>
      <color theme="1"/>
      <name val="Arial"/>
      <family val="2"/>
      <charset val="238"/>
    </font>
    <font>
      <sz val="10"/>
      <color theme="1"/>
      <name val="Arial"/>
      <family val="2"/>
      <charset val="238"/>
    </font>
    <font>
      <b/>
      <sz val="10"/>
      <color theme="1"/>
      <name val="Arial"/>
      <family val="2"/>
      <charset val="238"/>
    </font>
    <font>
      <b/>
      <sz val="14"/>
      <color theme="1"/>
      <name val="Arial"/>
      <family val="2"/>
      <charset val="238"/>
    </font>
    <font>
      <b/>
      <sz val="10"/>
      <name val="Arial"/>
      <family val="2"/>
      <charset val="238"/>
    </font>
    <font>
      <i/>
      <sz val="10"/>
      <name val="Arial"/>
      <family val="2"/>
      <charset val="238"/>
    </font>
    <font>
      <sz val="12"/>
      <name val="Arial"/>
      <family val="2"/>
      <charset val="238"/>
    </font>
    <font>
      <b/>
      <sz val="14"/>
      <name val="Arial"/>
      <family val="2"/>
      <charset val="238"/>
    </font>
    <font>
      <b/>
      <sz val="12"/>
      <name val="Arial"/>
      <family val="2"/>
      <charset val="238"/>
    </font>
    <font>
      <sz val="10"/>
      <name val="MS Sans Serif"/>
      <charset val="238"/>
    </font>
    <font>
      <b/>
      <sz val="10"/>
      <name val="MS Sans Serif"/>
      <family val="2"/>
      <charset val="238"/>
    </font>
    <font>
      <sz val="10"/>
      <name val="MS Sans Serif"/>
      <family val="2"/>
      <charset val="238"/>
    </font>
    <font>
      <sz val="8.5"/>
      <name val="MS Sans Serif"/>
      <family val="2"/>
      <charset val="238"/>
    </font>
    <font>
      <sz val="9"/>
      <color theme="1"/>
      <name val="Calibri"/>
      <family val="2"/>
      <charset val="238"/>
      <scheme val="minor"/>
    </font>
    <font>
      <b/>
      <sz val="14"/>
      <color theme="1"/>
      <name val="Calibri"/>
      <family val="2"/>
      <charset val="238"/>
      <scheme val="minor"/>
    </font>
    <font>
      <sz val="11"/>
      <color theme="0" tint="-0.34998626667073579"/>
      <name val="Calibri"/>
      <family val="2"/>
      <charset val="238"/>
      <scheme val="minor"/>
    </font>
    <font>
      <sz val="9"/>
      <color theme="0" tint="-0.34998626667073579"/>
      <name val="Calibri"/>
      <family val="2"/>
      <charset val="238"/>
      <scheme val="minor"/>
    </font>
    <font>
      <b/>
      <sz val="12"/>
      <name val="Calibri"/>
      <family val="2"/>
      <charset val="238"/>
      <scheme val="minor"/>
    </font>
    <font>
      <sz val="12"/>
      <name val="Calibri"/>
      <family val="2"/>
      <charset val="238"/>
      <scheme val="minor"/>
    </font>
    <font>
      <sz val="10"/>
      <name val="Calibri"/>
      <family val="2"/>
      <charset val="238"/>
      <scheme val="minor"/>
    </font>
    <font>
      <b/>
      <sz val="10"/>
      <name val="Calibri"/>
      <family val="2"/>
      <charset val="238"/>
      <scheme val="minor"/>
    </font>
    <font>
      <vertAlign val="superscript"/>
      <sz val="10"/>
      <name val="Calibri"/>
      <family val="2"/>
      <charset val="238"/>
    </font>
    <font>
      <sz val="10"/>
      <color theme="1"/>
      <name val="GreekC"/>
    </font>
    <font>
      <sz val="7"/>
      <color theme="1"/>
      <name val="Times New Roman"/>
      <family val="1"/>
      <charset val="238"/>
    </font>
    <font>
      <b/>
      <sz val="10"/>
      <color rgb="FF000000"/>
      <name val="Arial"/>
      <family val="2"/>
      <charset val="238"/>
    </font>
    <font>
      <sz val="7"/>
      <color theme="1"/>
      <name val="Arial"/>
      <family val="2"/>
      <charset val="238"/>
    </font>
    <font>
      <sz val="10"/>
      <color rgb="FF000000"/>
      <name val="Arial"/>
      <family val="2"/>
      <charset val="238"/>
    </font>
  </fonts>
  <fills count="8">
    <fill>
      <patternFill patternType="none"/>
    </fill>
    <fill>
      <patternFill patternType="gray125"/>
    </fill>
    <fill>
      <patternFill patternType="solid">
        <fgColor rgb="FFFFFF00"/>
        <bgColor indexed="64"/>
      </patternFill>
    </fill>
    <fill>
      <patternFill patternType="solid">
        <fgColor indexed="43"/>
        <bgColor indexed="64"/>
      </patternFill>
    </fill>
    <fill>
      <patternFill patternType="solid">
        <fgColor indexed="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double">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right style="thin">
        <color indexed="64"/>
      </right>
      <top/>
      <bottom/>
      <diagonal/>
    </border>
    <border>
      <left/>
      <right style="dotted">
        <color indexed="64"/>
      </right>
      <top/>
      <bottom/>
      <diagonal/>
    </border>
  </borders>
  <cellStyleXfs count="6">
    <xf numFmtId="0" fontId="0" fillId="0" borderId="0"/>
    <xf numFmtId="0" fontId="3" fillId="0" borderId="0"/>
    <xf numFmtId="0" fontId="10" fillId="0" borderId="0"/>
    <xf numFmtId="0" fontId="49" fillId="0" borderId="0"/>
    <xf numFmtId="170" fontId="4" fillId="0" borderId="0" applyFont="0" applyFill="0" applyBorder="0" applyAlignment="0" applyProtection="0"/>
    <xf numFmtId="0" fontId="2" fillId="0" borderId="0"/>
  </cellStyleXfs>
  <cellXfs count="735">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Alignment="1">
      <alignment horizontal="center"/>
    </xf>
    <xf numFmtId="0" fontId="0" fillId="0" borderId="0" xfId="0"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xf numFmtId="0" fontId="4" fillId="0" borderId="0" xfId="0" applyFont="1" applyAlignment="1">
      <alignment vertical="center"/>
    </xf>
    <xf numFmtId="0" fontId="4" fillId="0" borderId="0" xfId="0" applyFont="1" applyAlignment="1">
      <alignment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7" fillId="0" borderId="0" xfId="0" applyFont="1" applyAlignment="1">
      <alignment vertical="center"/>
    </xf>
    <xf numFmtId="4" fontId="0" fillId="0" borderId="0" xfId="0" applyNumberFormat="1" applyBorder="1" applyAlignment="1">
      <alignment horizontal="right"/>
    </xf>
    <xf numFmtId="4" fontId="0" fillId="0" borderId="0" xfId="0" applyNumberFormat="1" applyBorder="1" applyAlignment="1">
      <alignment horizontal="right" vertical="center"/>
    </xf>
    <xf numFmtId="0" fontId="6" fillId="0" borderId="2" xfId="0" applyFont="1" applyBorder="1" applyAlignment="1">
      <alignment horizontal="center" vertical="center"/>
    </xf>
    <xf numFmtId="4" fontId="8" fillId="0" borderId="0" xfId="0" applyNumberFormat="1" applyFont="1" applyBorder="1" applyAlignment="1">
      <alignment horizontal="center"/>
    </xf>
    <xf numFmtId="4" fontId="6" fillId="0" borderId="0" xfId="0" applyNumberFormat="1" applyFont="1" applyBorder="1" applyAlignment="1">
      <alignment horizontal="center" vertical="center"/>
    </xf>
    <xf numFmtId="49" fontId="0" fillId="0" borderId="0" xfId="0" applyNumberFormat="1" applyAlignment="1">
      <alignment vertical="center"/>
    </xf>
    <xf numFmtId="4" fontId="0" fillId="0" borderId="1" xfId="0" applyNumberFormat="1" applyBorder="1" applyAlignment="1">
      <alignment horizontal="right"/>
    </xf>
    <xf numFmtId="4" fontId="9" fillId="0" borderId="3" xfId="0" applyNumberFormat="1" applyFont="1" applyBorder="1" applyAlignment="1">
      <alignment horizontal="right"/>
    </xf>
    <xf numFmtId="4" fontId="9" fillId="0" borderId="1" xfId="0" applyNumberFormat="1" applyFont="1" applyBorder="1" applyAlignment="1">
      <alignment horizontal="right"/>
    </xf>
    <xf numFmtId="4" fontId="0" fillId="0" borderId="0" xfId="0" applyNumberFormat="1" applyBorder="1" applyAlignment="1">
      <alignment horizontal="right" vertical="center" wrapText="1"/>
    </xf>
    <xf numFmtId="0" fontId="4" fillId="0" borderId="0" xfId="0" applyFont="1" applyBorder="1" applyAlignment="1">
      <alignment vertical="center"/>
    </xf>
    <xf numFmtId="0" fontId="0" fillId="0" borderId="0" xfId="0" applyBorder="1" applyAlignment="1">
      <alignment vertical="center" wrapText="1"/>
    </xf>
    <xf numFmtId="0" fontId="0" fillId="0" borderId="0" xfId="0" applyBorder="1"/>
    <xf numFmtId="0" fontId="4" fillId="0" borderId="0" xfId="0" applyFont="1" applyBorder="1" applyAlignment="1">
      <alignment vertical="center" wrapText="1"/>
    </xf>
    <xf numFmtId="0" fontId="0" fillId="0" borderId="0" xfId="0" applyFont="1"/>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Border="1" applyAlignment="1">
      <alignment vertical="center"/>
    </xf>
    <xf numFmtId="0" fontId="8" fillId="0" borderId="0" xfId="0" applyFont="1" applyAlignment="1">
      <alignment horizontal="center"/>
    </xf>
    <xf numFmtId="0" fontId="15" fillId="0" borderId="0" xfId="0" applyFont="1" applyAlignment="1">
      <alignment horizontal="center" vertical="center"/>
    </xf>
    <xf numFmtId="0" fontId="15" fillId="0" borderId="0" xfId="0" applyFont="1"/>
    <xf numFmtId="4" fontId="0" fillId="0" borderId="0" xfId="0" applyNumberFormat="1" applyFont="1"/>
    <xf numFmtId="0" fontId="6" fillId="0" borderId="0" xfId="0" applyFont="1" applyAlignment="1">
      <alignment horizontal="center" vertical="center"/>
    </xf>
    <xf numFmtId="4" fontId="6" fillId="0" borderId="0" xfId="0" applyNumberFormat="1" applyFont="1"/>
    <xf numFmtId="4" fontId="8" fillId="0" borderId="0" xfId="0" applyNumberFormat="1" applyFont="1" applyBorder="1" applyAlignment="1">
      <alignment horizontal="center" wrapText="1"/>
    </xf>
    <xf numFmtId="4" fontId="0" fillId="0" borderId="0" xfId="0" applyNumberFormat="1" applyBorder="1" applyAlignment="1">
      <alignment horizontal="right" wrapText="1"/>
    </xf>
    <xf numFmtId="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vertical="center" wrapText="1"/>
    </xf>
    <xf numFmtId="4" fontId="0" fillId="0" borderId="0" xfId="0" applyNumberFormat="1"/>
    <xf numFmtId="0" fontId="6" fillId="0" borderId="2" xfId="0" applyFont="1" applyBorder="1" applyAlignment="1">
      <alignment horizontal="center" vertical="center" wrapText="1"/>
    </xf>
    <xf numFmtId="49" fontId="0" fillId="0" borderId="1" xfId="0" applyNumberFormat="1" applyBorder="1" applyAlignment="1">
      <alignment vertical="center"/>
    </xf>
    <xf numFmtId="49" fontId="0" fillId="0" borderId="1" xfId="0" applyNumberFormat="1" applyBorder="1" applyAlignment="1">
      <alignment vertical="center" wrapText="1"/>
    </xf>
    <xf numFmtId="0" fontId="10" fillId="0" borderId="1" xfId="0" applyFont="1" applyBorder="1" applyAlignment="1">
      <alignment wrapText="1"/>
    </xf>
    <xf numFmtId="49" fontId="0" fillId="0" borderId="1" xfId="0" applyNumberFormat="1" applyBorder="1" applyAlignment="1">
      <alignment horizontal="center" vertical="center" wrapText="1"/>
    </xf>
    <xf numFmtId="4" fontId="0" fillId="0" borderId="1" xfId="0" applyNumberFormat="1" applyBorder="1" applyAlignment="1">
      <alignment horizontal="right" vertical="center"/>
    </xf>
    <xf numFmtId="49" fontId="0" fillId="0" borderId="1" xfId="0" applyNumberFormat="1" applyFont="1" applyBorder="1" applyAlignment="1">
      <alignment vertical="center" wrapText="1"/>
    </xf>
    <xf numFmtId="49" fontId="0" fillId="0" borderId="1" xfId="0" applyNumberFormat="1" applyFont="1" applyBorder="1" applyAlignment="1">
      <alignment horizontal="center" vertical="center" wrapText="1"/>
    </xf>
    <xf numFmtId="0" fontId="10" fillId="0" borderId="1" xfId="0" applyFont="1" applyBorder="1" applyAlignment="1">
      <alignment vertical="center" wrapText="1"/>
    </xf>
    <xf numFmtId="4" fontId="0" fillId="0" borderId="1" xfId="0" applyNumberFormat="1" applyBorder="1" applyAlignment="1">
      <alignment horizontal="right" vertical="center" wrapText="1"/>
    </xf>
    <xf numFmtId="0" fontId="10" fillId="0" borderId="1" xfId="0" applyFont="1" applyBorder="1" applyAlignment="1">
      <alignment horizontal="left" vertical="center" wrapText="1"/>
    </xf>
    <xf numFmtId="49" fontId="6" fillId="0" borderId="1" xfId="0" applyNumberFormat="1" applyFont="1" applyBorder="1" applyAlignment="1">
      <alignment vertical="center" wrapText="1"/>
    </xf>
    <xf numFmtId="49" fontId="6" fillId="0" borderId="1" xfId="0" applyNumberFormat="1" applyFont="1" applyBorder="1" applyAlignment="1">
      <alignment vertical="center"/>
    </xf>
    <xf numFmtId="0" fontId="10" fillId="0" borderId="1" xfId="0" applyFont="1" applyBorder="1" applyAlignment="1">
      <alignment vertical="justify" wrapText="1"/>
    </xf>
    <xf numFmtId="49" fontId="0" fillId="0" borderId="1" xfId="0" applyNumberFormat="1"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1" xfId="0" applyBorder="1" applyAlignment="1">
      <alignment vertical="center"/>
    </xf>
    <xf numFmtId="4" fontId="6" fillId="0" borderId="1" xfId="0" applyNumberFormat="1" applyFont="1" applyBorder="1" applyAlignment="1">
      <alignment horizontal="right"/>
    </xf>
    <xf numFmtId="0" fontId="6" fillId="0" borderId="0" xfId="0" applyFont="1" applyAlignment="1">
      <alignment horizontal="center" vertical="center" wrapText="1"/>
    </xf>
    <xf numFmtId="0" fontId="10" fillId="0" borderId="0" xfId="0" applyFont="1" applyAlignment="1">
      <alignment wrapText="1"/>
    </xf>
    <xf numFmtId="0" fontId="10" fillId="0" borderId="0" xfId="0" applyFont="1" applyAlignment="1">
      <alignment vertical="center" wrapText="1"/>
    </xf>
    <xf numFmtId="49" fontId="6" fillId="0" borderId="1" xfId="0" applyNumberFormat="1" applyFont="1" applyBorder="1" applyAlignment="1">
      <alignment horizontal="center" vertical="center"/>
    </xf>
    <xf numFmtId="0" fontId="15" fillId="0" borderId="0" xfId="0" applyFont="1" applyBorder="1"/>
    <xf numFmtId="4" fontId="6" fillId="0" borderId="0" xfId="0" applyNumberFormat="1" applyFont="1" applyBorder="1"/>
    <xf numFmtId="4" fontId="0" fillId="0" borderId="0" xfId="0" applyNumberFormat="1" applyAlignment="1">
      <alignment horizontal="center"/>
    </xf>
    <xf numFmtId="4" fontId="0" fillId="0" borderId="0" xfId="0" applyNumberFormat="1" applyAlignment="1">
      <alignment horizontal="right"/>
    </xf>
    <xf numFmtId="3" fontId="18" fillId="0" borderId="7" xfId="0" applyNumberFormat="1" applyFont="1" applyFill="1" applyBorder="1" applyAlignment="1">
      <alignment horizontal="center" vertical="top" wrapText="1"/>
    </xf>
    <xf numFmtId="4" fontId="18" fillId="0" borderId="9" xfId="0" applyNumberFormat="1" applyFont="1" applyFill="1" applyBorder="1" applyAlignment="1">
      <alignment horizontal="center" vertical="top" wrapText="1"/>
    </xf>
    <xf numFmtId="164" fontId="18" fillId="0" borderId="3" xfId="0" applyNumberFormat="1" applyFont="1" applyFill="1" applyBorder="1" applyAlignment="1">
      <alignment horizontal="center" vertical="top" wrapText="1"/>
    </xf>
    <xf numFmtId="4" fontId="18" fillId="0" borderId="10" xfId="0" applyNumberFormat="1" applyFont="1" applyFill="1" applyBorder="1" applyAlignment="1">
      <alignment horizontal="center" vertical="top" wrapText="1"/>
    </xf>
    <xf numFmtId="4" fontId="18" fillId="0" borderId="11" xfId="0" applyNumberFormat="1" applyFont="1" applyFill="1" applyBorder="1" applyAlignment="1">
      <alignment horizontal="center" vertical="top" wrapText="1"/>
    </xf>
    <xf numFmtId="0" fontId="9" fillId="0" borderId="0" xfId="0" applyFont="1"/>
    <xf numFmtId="49" fontId="0" fillId="0" borderId="0" xfId="0" applyNumberFormat="1" applyAlignment="1">
      <alignment horizontal="left"/>
    </xf>
    <xf numFmtId="0" fontId="0" fillId="0" borderId="0" xfId="0" applyFont="1" applyAlignment="1">
      <alignment horizontal="center"/>
    </xf>
    <xf numFmtId="0" fontId="13" fillId="0" borderId="0" xfId="0" applyFont="1" applyAlignment="1">
      <alignment horizontal="center"/>
    </xf>
    <xf numFmtId="49" fontId="0" fillId="0" borderId="0" xfId="0" applyNumberFormat="1" applyBorder="1" applyAlignment="1">
      <alignment horizontal="left"/>
    </xf>
    <xf numFmtId="0" fontId="0" fillId="0" borderId="4" xfId="0" applyBorder="1"/>
    <xf numFmtId="0" fontId="0" fillId="0" borderId="4" xfId="0" applyBorder="1" applyAlignment="1">
      <alignment horizontal="center"/>
    </xf>
    <xf numFmtId="4" fontId="0" fillId="0" borderId="4" xfId="0" applyNumberFormat="1" applyBorder="1" applyAlignment="1">
      <alignment horizontal="right"/>
    </xf>
    <xf numFmtId="49" fontId="0" fillId="0" borderId="9" xfId="0" applyNumberFormat="1" applyBorder="1" applyAlignment="1">
      <alignment horizontal="left"/>
    </xf>
    <xf numFmtId="0" fontId="19" fillId="0" borderId="9" xfId="0" applyFont="1" applyBorder="1" applyAlignment="1">
      <alignment horizontal="center" vertical="top" wrapText="1"/>
    </xf>
    <xf numFmtId="4" fontId="19" fillId="0" borderId="9" xfId="0" applyNumberFormat="1" applyFont="1" applyBorder="1" applyAlignment="1">
      <alignment horizontal="center" vertical="top" wrapText="1"/>
    </xf>
    <xf numFmtId="0" fontId="19" fillId="0" borderId="0" xfId="0" applyFont="1" applyBorder="1" applyAlignment="1">
      <alignment horizontal="left" vertical="top" wrapText="1"/>
    </xf>
    <xf numFmtId="0" fontId="0" fillId="0" borderId="0" xfId="0" applyBorder="1" applyAlignment="1">
      <alignment vertical="top" wrapText="1"/>
    </xf>
    <xf numFmtId="0" fontId="19" fillId="0" borderId="0" xfId="0" applyFont="1" applyBorder="1" applyAlignment="1">
      <alignment horizontal="center" vertical="top" wrapText="1"/>
    </xf>
    <xf numFmtId="4" fontId="19" fillId="0" borderId="0" xfId="0" applyNumberFormat="1" applyFont="1" applyBorder="1" applyAlignment="1">
      <alignment horizontal="center" vertical="top" wrapText="1"/>
    </xf>
    <xf numFmtId="49" fontId="9" fillId="0" borderId="0" xfId="0" applyNumberFormat="1" applyFont="1" applyAlignment="1">
      <alignment horizontal="left"/>
    </xf>
    <xf numFmtId="0" fontId="10" fillId="0" borderId="0" xfId="0" applyFont="1" applyFill="1" applyBorder="1" applyAlignment="1">
      <alignment horizontal="center" wrapText="1"/>
    </xf>
    <xf numFmtId="49" fontId="10" fillId="0" borderId="0" xfId="0" applyNumberFormat="1" applyFont="1" applyFill="1" applyBorder="1" applyAlignment="1">
      <alignment horizontal="center" wrapText="1"/>
    </xf>
    <xf numFmtId="0" fontId="0" fillId="0" borderId="0" xfId="0" applyNumberFormat="1" applyAlignment="1">
      <alignment horizontal="left" wrapText="1"/>
    </xf>
    <xf numFmtId="0" fontId="0" fillId="0" borderId="0" xfId="0" applyAlignment="1">
      <alignment horizontal="center" vertical="top"/>
    </xf>
    <xf numFmtId="49" fontId="0" fillId="0" borderId="0" xfId="0" applyNumberFormat="1" applyAlignment="1">
      <alignment horizontal="center" vertical="top"/>
    </xf>
    <xf numFmtId="49" fontId="0" fillId="0" borderId="0" xfId="0" applyNumberFormat="1" applyBorder="1" applyAlignment="1">
      <alignment horizontal="left" vertical="top"/>
    </xf>
    <xf numFmtId="49" fontId="0" fillId="0" borderId="0" xfId="0" applyNumberFormat="1" applyFont="1" applyAlignment="1">
      <alignment horizontal="left" vertical="top"/>
    </xf>
    <xf numFmtId="3" fontId="18" fillId="0" borderId="0" xfId="0" applyNumberFormat="1" applyFont="1" applyFill="1" applyBorder="1" applyAlignment="1">
      <alignment horizontal="center" vertical="top" wrapText="1"/>
    </xf>
    <xf numFmtId="0" fontId="4" fillId="0" borderId="0" xfId="0" applyFont="1" applyAlignment="1">
      <alignment vertical="top"/>
    </xf>
    <xf numFmtId="49" fontId="4" fillId="0" borderId="0" xfId="0" applyNumberFormat="1" applyFont="1" applyAlignment="1">
      <alignment horizontal="center" vertical="top"/>
    </xf>
    <xf numFmtId="0" fontId="0" fillId="0" borderId="0" xfId="0" applyFont="1" applyAlignment="1">
      <alignment horizontal="center" vertical="top"/>
    </xf>
    <xf numFmtId="1" fontId="4" fillId="0" borderId="0" xfId="0" applyNumberFormat="1" applyFont="1" applyAlignment="1">
      <alignment horizontal="center" vertical="top"/>
    </xf>
    <xf numFmtId="0" fontId="0" fillId="0" borderId="0" xfId="0" applyAlignment="1">
      <alignment vertical="top"/>
    </xf>
    <xf numFmtId="0" fontId="4" fillId="0" borderId="0" xfId="0" applyFont="1" applyAlignment="1">
      <alignment horizontal="center" vertical="top"/>
    </xf>
    <xf numFmtId="0" fontId="0" fillId="0" borderId="0" xfId="0" applyAlignment="1">
      <alignment horizontal="left"/>
    </xf>
    <xf numFmtId="0" fontId="9" fillId="0" borderId="0" xfId="0" applyFont="1" applyAlignment="1">
      <alignment horizontal="center"/>
    </xf>
    <xf numFmtId="0" fontId="9" fillId="0" borderId="0" xfId="0" applyFont="1" applyAlignment="1">
      <alignment horizontal="right"/>
    </xf>
    <xf numFmtId="0" fontId="9" fillId="0" borderId="12" xfId="0" applyFont="1" applyBorder="1"/>
    <xf numFmtId="4" fontId="9" fillId="0" borderId="12" xfId="0" applyNumberFormat="1" applyFont="1" applyBorder="1" applyAlignment="1">
      <alignment horizontal="center"/>
    </xf>
    <xf numFmtId="0" fontId="9" fillId="0" borderId="12" xfId="0" applyFont="1" applyBorder="1" applyAlignment="1">
      <alignment horizontal="center"/>
    </xf>
    <xf numFmtId="0" fontId="9" fillId="0" borderId="0" xfId="0" applyFont="1" applyFill="1" applyBorder="1"/>
    <xf numFmtId="4" fontId="19" fillId="0" borderId="9" xfId="0" applyNumberFormat="1" applyFont="1" applyBorder="1" applyAlignment="1">
      <alignment horizontal="right" vertical="top" wrapText="1"/>
    </xf>
    <xf numFmtId="0" fontId="9" fillId="0" borderId="12" xfId="0" applyFont="1" applyFill="1" applyBorder="1"/>
    <xf numFmtId="4" fontId="9" fillId="0" borderId="12" xfId="0" applyNumberFormat="1" applyFont="1" applyBorder="1" applyAlignment="1">
      <alignment horizontal="right"/>
    </xf>
    <xf numFmtId="44" fontId="0" fillId="0" borderId="0" xfId="0" applyNumberFormat="1" applyFont="1"/>
    <xf numFmtId="44" fontId="15" fillId="0" borderId="0" xfId="0" applyNumberFormat="1" applyFont="1"/>
    <xf numFmtId="44" fontId="6" fillId="0" borderId="0" xfId="0" applyNumberFormat="1" applyFont="1"/>
    <xf numFmtId="44" fontId="6" fillId="0" borderId="0" xfId="0" applyNumberFormat="1" applyFont="1" applyBorder="1"/>
    <xf numFmtId="0" fontId="8" fillId="0" borderId="0" xfId="0" applyFont="1" applyAlignment="1">
      <alignment horizontal="center"/>
    </xf>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left" vertical="top"/>
    </xf>
    <xf numFmtId="44" fontId="0" fillId="0" borderId="0" xfId="0" applyNumberFormat="1" applyFont="1" applyBorder="1"/>
    <xf numFmtId="2" fontId="10" fillId="0" borderId="0" xfId="0" applyNumberFormat="1" applyFont="1" applyAlignment="1">
      <alignment wrapText="1"/>
    </xf>
    <xf numFmtId="49" fontId="0" fillId="0" borderId="1" xfId="0" applyNumberFormat="1" applyFont="1" applyBorder="1" applyAlignment="1">
      <alignment vertical="center"/>
    </xf>
    <xf numFmtId="49" fontId="0" fillId="0" borderId="1" xfId="0" applyNumberFormat="1" applyFont="1" applyBorder="1" applyAlignment="1">
      <alignment horizontal="center" vertical="center"/>
    </xf>
    <xf numFmtId="0" fontId="0" fillId="0" borderId="0" xfId="0" applyFont="1" applyBorder="1" applyAlignment="1">
      <alignment horizontal="center"/>
    </xf>
    <xf numFmtId="0" fontId="0" fillId="0" borderId="0" xfId="0" applyFont="1" applyAlignment="1">
      <alignment wrapText="1"/>
    </xf>
    <xf numFmtId="0" fontId="0" fillId="0" borderId="0" xfId="0" applyFont="1" applyBorder="1" applyAlignment="1">
      <alignment vertical="center" wrapText="1"/>
    </xf>
    <xf numFmtId="49" fontId="0" fillId="0" borderId="0" xfId="0" applyNumberFormat="1" applyFont="1" applyAlignment="1">
      <alignment vertical="center" wrapText="1"/>
    </xf>
    <xf numFmtId="0" fontId="21" fillId="0" borderId="0" xfId="0" applyFont="1" applyAlignment="1">
      <alignment horizontal="center" wrapText="1"/>
    </xf>
    <xf numFmtId="0" fontId="15" fillId="0" borderId="0" xfId="0" applyFont="1" applyAlignment="1">
      <alignment vertical="center" wrapText="1"/>
    </xf>
    <xf numFmtId="49" fontId="0" fillId="0" borderId="0" xfId="0" applyNumberFormat="1" applyFont="1" applyAlignment="1">
      <alignment horizontal="right"/>
    </xf>
    <xf numFmtId="0" fontId="8" fillId="0" borderId="0" xfId="0" applyFont="1" applyAlignment="1">
      <alignment horizontal="center"/>
    </xf>
    <xf numFmtId="0" fontId="0" fillId="0" borderId="0" xfId="0" applyAlignment="1">
      <alignment wrapText="1"/>
    </xf>
    <xf numFmtId="0" fontId="0" fillId="0" borderId="0" xfId="0"/>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wrapText="1"/>
    </xf>
    <xf numFmtId="0" fontId="0" fillId="0" borderId="0" xfId="0"/>
    <xf numFmtId="0" fontId="0" fillId="0" borderId="0" xfId="0" applyAlignment="1">
      <alignment horizontal="left" vertical="top"/>
    </xf>
    <xf numFmtId="0" fontId="0" fillId="0" borderId="0" xfId="0" applyAlignment="1"/>
    <xf numFmtId="0" fontId="0" fillId="0" borderId="0" xfId="0" applyFont="1" applyAlignment="1">
      <alignment horizontal="left" wrapText="1"/>
    </xf>
    <xf numFmtId="0" fontId="8" fillId="0" borderId="0" xfId="0" applyFont="1" applyAlignment="1">
      <alignment horizontal="center"/>
    </xf>
    <xf numFmtId="49" fontId="6" fillId="0" borderId="1" xfId="0" applyNumberFormat="1" applyFont="1" applyBorder="1" applyAlignment="1">
      <alignment horizontal="left" vertical="center"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wrapText="1"/>
    </xf>
    <xf numFmtId="0" fontId="0" fillId="0" borderId="0" xfId="0" applyFont="1" applyAlignment="1">
      <alignment horizontal="left" vertical="top" wrapText="1"/>
    </xf>
    <xf numFmtId="0" fontId="0" fillId="0" borderId="0" xfId="0"/>
    <xf numFmtId="0" fontId="0" fillId="0" borderId="0" xfId="0" applyAlignment="1"/>
    <xf numFmtId="0" fontId="0" fillId="0" borderId="0" xfId="0" applyAlignment="1">
      <alignment horizontal="left" vertical="top"/>
    </xf>
    <xf numFmtId="49" fontId="0" fillId="0" borderId="0" xfId="0" applyNumberFormat="1" applyAlignment="1">
      <alignment horizontal="left" vertical="top"/>
    </xf>
    <xf numFmtId="0" fontId="0" fillId="0" borderId="0" xfId="0" applyAlignment="1">
      <alignment horizontal="center"/>
    </xf>
    <xf numFmtId="4" fontId="0" fillId="0" borderId="0" xfId="0" applyNumberFormat="1" applyAlignment="1">
      <alignment horizontal="center"/>
    </xf>
    <xf numFmtId="4" fontId="0" fillId="0" borderId="0" xfId="0" applyNumberFormat="1" applyAlignment="1">
      <alignment horizontal="right"/>
    </xf>
    <xf numFmtId="4" fontId="9" fillId="0" borderId="0" xfId="0" applyNumberFormat="1" applyFont="1" applyAlignment="1">
      <alignment horizontal="right"/>
    </xf>
    <xf numFmtId="4" fontId="23" fillId="0" borderId="9" xfId="0" applyNumberFormat="1" applyFont="1" applyBorder="1" applyAlignment="1">
      <alignment horizontal="right" vertical="top" wrapText="1"/>
    </xf>
    <xf numFmtId="0" fontId="0" fillId="0" borderId="0" xfId="0" applyNumberFormat="1" applyFont="1" applyAlignment="1">
      <alignment horizontal="left" wrapText="1"/>
    </xf>
    <xf numFmtId="0" fontId="3" fillId="0" borderId="0" xfId="1" applyAlignment="1">
      <alignment vertical="top"/>
    </xf>
    <xf numFmtId="0" fontId="3" fillId="0" borderId="0" xfId="1" applyAlignment="1">
      <alignment vertical="top" wrapText="1"/>
    </xf>
    <xf numFmtId="165" fontId="3" fillId="0" borderId="0" xfId="1" applyNumberFormat="1" applyAlignment="1">
      <alignment vertical="top"/>
    </xf>
    <xf numFmtId="165" fontId="25" fillId="0" borderId="0" xfId="1" applyNumberFormat="1" applyFont="1" applyAlignment="1">
      <alignment vertical="top"/>
    </xf>
    <xf numFmtId="0" fontId="25" fillId="0" borderId="0" xfId="1" applyFont="1" applyAlignment="1">
      <alignment vertical="top"/>
    </xf>
    <xf numFmtId="0" fontId="25" fillId="0" borderId="0" xfId="1" applyFont="1" applyAlignment="1">
      <alignment horizontal="right" vertical="top" wrapText="1"/>
    </xf>
    <xf numFmtId="165" fontId="26" fillId="0" borderId="0" xfId="1" applyNumberFormat="1" applyFont="1" applyAlignment="1">
      <alignment vertical="top"/>
    </xf>
    <xf numFmtId="0" fontId="26" fillId="0" borderId="0" xfId="1" applyFont="1" applyAlignment="1">
      <alignment vertical="top"/>
    </xf>
    <xf numFmtId="0" fontId="26" fillId="0" borderId="0" xfId="1" applyFont="1" applyAlignment="1">
      <alignment horizontal="right" vertical="top" wrapText="1"/>
    </xf>
    <xf numFmtId="0" fontId="3" fillId="0" borderId="0" xfId="1" applyAlignment="1">
      <alignment horizontal="left" vertical="top" wrapText="1"/>
    </xf>
    <xf numFmtId="0" fontId="26" fillId="0" borderId="0" xfId="1" applyFont="1" applyAlignment="1">
      <alignment horizontal="left" vertical="top"/>
    </xf>
    <xf numFmtId="0" fontId="26" fillId="0" borderId="0" xfId="1" applyFont="1" applyAlignment="1">
      <alignment horizontal="left" vertical="top" wrapText="1"/>
    </xf>
    <xf numFmtId="4" fontId="10" fillId="3" borderId="1" xfId="1" applyNumberFormat="1" applyFont="1" applyFill="1" applyBorder="1" applyAlignment="1">
      <alignment horizontal="center" vertical="top"/>
    </xf>
    <xf numFmtId="4" fontId="10" fillId="3" borderId="1" xfId="1" applyNumberFormat="1" applyFont="1" applyFill="1" applyBorder="1" applyAlignment="1">
      <alignment vertical="top"/>
    </xf>
    <xf numFmtId="166" fontId="10" fillId="3" borderId="1" xfId="1" applyNumberFormat="1" applyFont="1" applyFill="1" applyBorder="1" applyAlignment="1">
      <alignment vertical="top"/>
    </xf>
    <xf numFmtId="0" fontId="10" fillId="3" borderId="1" xfId="1" applyFont="1" applyFill="1" applyBorder="1" applyAlignment="1">
      <alignment horizontal="center" vertical="top"/>
    </xf>
    <xf numFmtId="0" fontId="3" fillId="0" borderId="0" xfId="1"/>
    <xf numFmtId="167" fontId="27" fillId="0" borderId="1" xfId="1" applyNumberFormat="1" applyFont="1" applyBorder="1" applyAlignment="1">
      <alignment horizontal="right"/>
    </xf>
    <xf numFmtId="0" fontId="28" fillId="0" borderId="1" xfId="1" applyFont="1" applyBorder="1" applyAlignment="1" applyProtection="1">
      <alignment horizontal="left" wrapText="1" indent="1"/>
      <protection hidden="1"/>
    </xf>
    <xf numFmtId="0" fontId="29" fillId="0" borderId="1" xfId="1" applyFont="1" applyBorder="1" applyAlignment="1">
      <alignment horizontal="left"/>
    </xf>
    <xf numFmtId="167" fontId="29" fillId="5" borderId="1" xfId="1" applyNumberFormat="1" applyFont="1" applyFill="1" applyBorder="1" applyAlignment="1">
      <alignment horizontal="right" vertical="top"/>
    </xf>
    <xf numFmtId="167" fontId="30" fillId="5" borderId="1" xfId="1" applyNumberFormat="1" applyFont="1" applyFill="1" applyBorder="1" applyAlignment="1">
      <alignment horizontal="right" vertical="top"/>
    </xf>
    <xf numFmtId="0" fontId="30" fillId="5" borderId="1" xfId="1" applyFont="1" applyFill="1" applyBorder="1" applyAlignment="1" applyProtection="1">
      <alignment horizontal="left" vertical="top" wrapText="1"/>
      <protection hidden="1"/>
    </xf>
    <xf numFmtId="49" fontId="29" fillId="5" borderId="1" xfId="1" applyNumberFormat="1" applyFont="1" applyFill="1" applyBorder="1" applyAlignment="1">
      <alignment horizontal="left"/>
    </xf>
    <xf numFmtId="167" fontId="31" fillId="0" borderId="1" xfId="1" applyNumberFormat="1" applyFont="1" applyBorder="1" applyAlignment="1" applyProtection="1">
      <alignment horizontal="right" vertical="top" wrapText="1"/>
      <protection hidden="1"/>
    </xf>
    <xf numFmtId="167" fontId="30" fillId="0" borderId="1" xfId="1" applyNumberFormat="1" applyFont="1" applyBorder="1" applyAlignment="1" applyProtection="1">
      <alignment horizontal="right" vertical="top" wrapText="1"/>
      <protection hidden="1"/>
    </xf>
    <xf numFmtId="49" fontId="31" fillId="0" borderId="1" xfId="1" applyNumberFormat="1" applyFont="1" applyBorder="1" applyAlignment="1">
      <alignment horizontal="center"/>
    </xf>
    <xf numFmtId="167" fontId="32" fillId="6" borderId="1" xfId="1" applyNumberFormat="1" applyFont="1" applyFill="1" applyBorder="1" applyAlignment="1">
      <alignment horizontal="right" vertical="center"/>
    </xf>
    <xf numFmtId="167" fontId="33" fillId="6" borderId="1" xfId="1" applyNumberFormat="1" applyFont="1" applyFill="1" applyBorder="1" applyAlignment="1">
      <alignment horizontal="right" vertical="center"/>
    </xf>
    <xf numFmtId="0" fontId="32" fillId="6" borderId="1" xfId="1" applyFont="1" applyFill="1" applyBorder="1" applyAlignment="1">
      <alignment horizontal="left" vertical="center"/>
    </xf>
    <xf numFmtId="0" fontId="32" fillId="6" borderId="1" xfId="1" applyFont="1" applyFill="1" applyBorder="1" applyAlignment="1">
      <alignment horizontal="center" vertical="center"/>
    </xf>
    <xf numFmtId="0" fontId="30" fillId="0" borderId="1" xfId="1" applyFont="1" applyBorder="1" applyAlignment="1" applyProtection="1">
      <alignment horizontal="left" vertical="top" wrapText="1"/>
      <protection hidden="1"/>
    </xf>
    <xf numFmtId="49" fontId="29" fillId="0" borderId="1" xfId="1" applyNumberFormat="1" applyFont="1" applyBorder="1" applyAlignment="1">
      <alignment horizontal="center"/>
    </xf>
    <xf numFmtId="0" fontId="31" fillId="0" borderId="1" xfId="1" applyFont="1" applyBorder="1" applyAlignment="1" applyProtection="1">
      <alignment horizontal="left" vertical="top" wrapText="1"/>
      <protection hidden="1"/>
    </xf>
    <xf numFmtId="167" fontId="29" fillId="0" borderId="1" xfId="1" applyNumberFormat="1" applyFont="1" applyBorder="1" applyAlignment="1">
      <alignment horizontal="right" vertical="center"/>
    </xf>
    <xf numFmtId="167" fontId="30" fillId="0" borderId="1" xfId="1" applyNumberFormat="1" applyFont="1" applyBorder="1" applyAlignment="1">
      <alignment horizontal="right" vertical="center"/>
    </xf>
    <xf numFmtId="0" fontId="34" fillId="0" borderId="1" xfId="1" applyFont="1" applyBorder="1" applyAlignment="1" applyProtection="1">
      <alignment horizontal="left" vertical="top" wrapText="1"/>
      <protection hidden="1"/>
    </xf>
    <xf numFmtId="0" fontId="32" fillId="0" borderId="1" xfId="1" applyFont="1" applyBorder="1" applyAlignment="1">
      <alignment horizontal="center" vertical="center"/>
    </xf>
    <xf numFmtId="0" fontId="30" fillId="0" borderId="1" xfId="1" applyFont="1" applyBorder="1" applyAlignment="1" applyProtection="1">
      <alignment horizontal="left" vertical="top" wrapText="1" indent="2"/>
      <protection hidden="1"/>
    </xf>
    <xf numFmtId="167" fontId="32" fillId="7" borderId="1" xfId="1" applyNumberFormat="1" applyFont="1" applyFill="1" applyBorder="1" applyAlignment="1">
      <alignment horizontal="right" vertical="center"/>
    </xf>
    <xf numFmtId="0" fontId="32" fillId="7" borderId="1" xfId="1" applyFont="1" applyFill="1" applyBorder="1" applyAlignment="1">
      <alignment horizontal="left" vertical="center"/>
    </xf>
    <xf numFmtId="0" fontId="32" fillId="7" borderId="1" xfId="1" applyFont="1" applyFill="1" applyBorder="1" applyAlignment="1">
      <alignment horizontal="center" vertical="center"/>
    </xf>
    <xf numFmtId="0" fontId="36" fillId="0" borderId="1" xfId="1" applyFont="1" applyBorder="1" applyAlignment="1">
      <alignment horizontal="right"/>
    </xf>
    <xf numFmtId="167" fontId="36" fillId="0" borderId="1" xfId="1" applyNumberFormat="1" applyFont="1" applyBorder="1" applyAlignment="1">
      <alignment horizontal="right"/>
    </xf>
    <xf numFmtId="0" fontId="36" fillId="0" borderId="1" xfId="1" applyFont="1" applyBorder="1"/>
    <xf numFmtId="0" fontId="36" fillId="0" borderId="1" xfId="1" applyFont="1" applyBorder="1" applyAlignment="1">
      <alignment horizontal="center"/>
    </xf>
    <xf numFmtId="0" fontId="37" fillId="0" borderId="0" xfId="1" applyFont="1" applyProtection="1">
      <protection hidden="1"/>
    </xf>
    <xf numFmtId="0" fontId="38" fillId="0" borderId="0" xfId="1" applyFont="1" applyAlignment="1">
      <alignment horizontal="right"/>
    </xf>
    <xf numFmtId="167" fontId="39" fillId="0" borderId="0" xfId="1" applyNumberFormat="1" applyFont="1" applyAlignment="1">
      <alignment horizontal="right"/>
    </xf>
    <xf numFmtId="0" fontId="40" fillId="0" borderId="0" xfId="1" applyFont="1"/>
    <xf numFmtId="0" fontId="3" fillId="0" borderId="0" xfId="1" applyAlignment="1">
      <alignment horizontal="left"/>
    </xf>
    <xf numFmtId="0" fontId="41" fillId="0" borderId="0" xfId="1" applyFont="1" applyAlignment="1">
      <alignment horizontal="right"/>
    </xf>
    <xf numFmtId="167" fontId="42" fillId="0" borderId="0" xfId="1" applyNumberFormat="1" applyFont="1" applyAlignment="1">
      <alignment horizontal="center"/>
    </xf>
    <xf numFmtId="0" fontId="42" fillId="0" borderId="0" xfId="1" applyFont="1"/>
    <xf numFmtId="0" fontId="37" fillId="0" borderId="0" xfId="1" applyFont="1" applyAlignment="1">
      <alignment wrapText="1"/>
    </xf>
    <xf numFmtId="0" fontId="43" fillId="0" borderId="0" xfId="1" applyFont="1" applyAlignment="1">
      <alignment vertical="center"/>
    </xf>
    <xf numFmtId="0" fontId="29" fillId="0" borderId="0" xfId="1" applyFont="1" applyAlignment="1">
      <alignment horizontal="left"/>
    </xf>
    <xf numFmtId="0" fontId="10" fillId="0" borderId="0" xfId="2" applyAlignment="1">
      <alignment horizontal="center" vertical="top"/>
    </xf>
    <xf numFmtId="168" fontId="10" fillId="0" borderId="0" xfId="2" applyNumberFormat="1" applyAlignment="1">
      <alignment horizontal="right" vertical="top" wrapText="1" indent="1"/>
    </xf>
    <xf numFmtId="168" fontId="10" fillId="0" borderId="0" xfId="2" applyNumberFormat="1" applyAlignment="1">
      <alignment horizontal="right" vertical="top"/>
    </xf>
    <xf numFmtId="4" fontId="10" fillId="0" borderId="0" xfId="2" applyNumberFormat="1" applyAlignment="1">
      <alignment horizontal="right" vertical="top" wrapText="1" indent="1"/>
    </xf>
    <xf numFmtId="49" fontId="10" fillId="0" borderId="0" xfId="2" applyNumberFormat="1" applyAlignment="1">
      <alignment horizontal="center" vertical="top"/>
    </xf>
    <xf numFmtId="0" fontId="10" fillId="0" borderId="0" xfId="2" applyAlignment="1">
      <alignment horizontal="left" vertical="top" wrapText="1"/>
    </xf>
    <xf numFmtId="168" fontId="44" fillId="0" borderId="0" xfId="2" applyNumberFormat="1" applyFont="1" applyAlignment="1">
      <alignment horizontal="right" vertical="top"/>
    </xf>
    <xf numFmtId="169" fontId="44" fillId="0" borderId="0" xfId="2" applyNumberFormat="1" applyFont="1" applyAlignment="1">
      <alignment horizontal="right" vertical="center"/>
    </xf>
    <xf numFmtId="0" fontId="44" fillId="0" borderId="0" xfId="2" applyFont="1" applyAlignment="1">
      <alignment horizontal="left" vertical="center"/>
    </xf>
    <xf numFmtId="169" fontId="44" fillId="0" borderId="1" xfId="2" applyNumberFormat="1" applyFont="1" applyBorder="1" applyAlignment="1">
      <alignment horizontal="right" vertical="center"/>
    </xf>
    <xf numFmtId="0" fontId="44" fillId="0" borderId="2" xfId="2" applyFont="1" applyBorder="1" applyAlignment="1">
      <alignment horizontal="left" vertical="center"/>
    </xf>
    <xf numFmtId="169" fontId="44" fillId="0" borderId="14" xfId="2" applyNumberFormat="1" applyFont="1" applyBorder="1" applyAlignment="1">
      <alignment horizontal="right" vertical="center"/>
    </xf>
    <xf numFmtId="0" fontId="44" fillId="0" borderId="15" xfId="2" applyFont="1" applyBorder="1" applyAlignment="1">
      <alignment horizontal="left" vertical="center" wrapText="1"/>
    </xf>
    <xf numFmtId="0" fontId="45" fillId="0" borderId="0" xfId="2" applyFont="1" applyAlignment="1">
      <alignment horizontal="left" vertical="top" wrapText="1"/>
    </xf>
    <xf numFmtId="0" fontId="44" fillId="0" borderId="0" xfId="2" applyFont="1" applyAlignment="1">
      <alignment horizontal="left" vertical="top" wrapText="1"/>
    </xf>
    <xf numFmtId="168" fontId="44" fillId="0" borderId="0" xfId="2" applyNumberFormat="1" applyFont="1" applyAlignment="1">
      <alignment horizontal="right" vertical="top" wrapText="1" indent="1"/>
    </xf>
    <xf numFmtId="168" fontId="10" fillId="0" borderId="0" xfId="2" applyNumberFormat="1" applyAlignment="1" applyProtection="1">
      <alignment horizontal="right" vertical="top" wrapText="1" indent="1"/>
      <protection locked="0"/>
    </xf>
    <xf numFmtId="168" fontId="10" fillId="0" borderId="0" xfId="2" applyNumberFormat="1" applyAlignment="1" applyProtection="1">
      <alignment horizontal="right" vertical="top"/>
      <protection locked="0"/>
    </xf>
    <xf numFmtId="168" fontId="44" fillId="0" borderId="0" xfId="2" applyNumberFormat="1" applyFont="1" applyAlignment="1" applyProtection="1">
      <alignment horizontal="right" vertical="top" wrapText="1" indent="1"/>
      <protection locked="0"/>
    </xf>
    <xf numFmtId="168" fontId="44" fillId="0" borderId="0" xfId="2" applyNumberFormat="1" applyFont="1" applyAlignment="1" applyProtection="1">
      <alignment horizontal="right" vertical="top"/>
      <protection locked="0"/>
    </xf>
    <xf numFmtId="0" fontId="46" fillId="0" borderId="0" xfId="2" applyFont="1" applyAlignment="1">
      <alignment horizontal="center" vertical="top"/>
    </xf>
    <xf numFmtId="168" fontId="46" fillId="0" borderId="0" xfId="2" applyNumberFormat="1" applyFont="1" applyAlignment="1">
      <alignment horizontal="right" vertical="top" wrapText="1" indent="1"/>
    </xf>
    <xf numFmtId="168" fontId="46" fillId="0" borderId="0" xfId="2" applyNumberFormat="1" applyFont="1" applyAlignment="1">
      <alignment horizontal="right" vertical="top"/>
    </xf>
    <xf numFmtId="4" fontId="46" fillId="0" borderId="0" xfId="2" applyNumberFormat="1" applyFont="1" applyAlignment="1">
      <alignment horizontal="right" vertical="top" wrapText="1" indent="1"/>
    </xf>
    <xf numFmtId="49" fontId="46" fillId="0" borderId="0" xfId="2" applyNumberFormat="1" applyFont="1" applyAlignment="1">
      <alignment horizontal="center" vertical="top"/>
    </xf>
    <xf numFmtId="0" fontId="46" fillId="0" borderId="0" xfId="2" applyFont="1" applyAlignment="1">
      <alignment horizontal="left" vertical="top" wrapText="1"/>
    </xf>
    <xf numFmtId="0" fontId="46" fillId="0" borderId="0" xfId="2" applyFont="1" applyAlignment="1">
      <alignment horizontal="center" vertical="center" wrapText="1"/>
    </xf>
    <xf numFmtId="168" fontId="46" fillId="3" borderId="20" xfId="2" applyNumberFormat="1" applyFont="1" applyFill="1" applyBorder="1" applyAlignment="1">
      <alignment horizontal="center" vertical="center" wrapText="1"/>
    </xf>
    <xf numFmtId="168" fontId="46" fillId="3" borderId="21" xfId="2" applyNumberFormat="1" applyFont="1" applyFill="1" applyBorder="1" applyAlignment="1">
      <alignment horizontal="center" vertical="center" wrapText="1"/>
    </xf>
    <xf numFmtId="4" fontId="46" fillId="3" borderId="20" xfId="2" applyNumberFormat="1" applyFont="1" applyFill="1" applyBorder="1" applyAlignment="1">
      <alignment horizontal="center" vertical="center" wrapText="1"/>
    </xf>
    <xf numFmtId="49" fontId="46" fillId="3" borderId="20" xfId="2" applyNumberFormat="1" applyFont="1" applyFill="1" applyBorder="1" applyAlignment="1">
      <alignment horizontal="center" vertical="center" wrapText="1"/>
    </xf>
    <xf numFmtId="0" fontId="46" fillId="3" borderId="20" xfId="2" applyFont="1" applyFill="1" applyBorder="1" applyAlignment="1">
      <alignment horizontal="center" vertical="center" wrapText="1"/>
    </xf>
    <xf numFmtId="0" fontId="47" fillId="0" borderId="0" xfId="2" applyFont="1" applyAlignment="1">
      <alignment horizontal="center" vertical="top"/>
    </xf>
    <xf numFmtId="168" fontId="47" fillId="0" borderId="0" xfId="2" applyNumberFormat="1" applyFont="1" applyAlignment="1">
      <alignment horizontal="right" vertical="top" wrapText="1" indent="1"/>
    </xf>
    <xf numFmtId="168" fontId="47" fillId="0" borderId="0" xfId="2" applyNumberFormat="1" applyFont="1" applyAlignment="1">
      <alignment horizontal="right" vertical="top"/>
    </xf>
    <xf numFmtId="4" fontId="47" fillId="0" borderId="0" xfId="2" applyNumberFormat="1" applyFont="1" applyAlignment="1">
      <alignment horizontal="right" vertical="top" wrapText="1" indent="1"/>
    </xf>
    <xf numFmtId="49" fontId="47" fillId="0" borderId="0" xfId="2" applyNumberFormat="1" applyFont="1" applyAlignment="1">
      <alignment horizontal="center" vertical="top"/>
    </xf>
    <xf numFmtId="0" fontId="47" fillId="0" borderId="0" xfId="2" applyFont="1" applyAlignment="1">
      <alignment horizontal="left" vertical="top" wrapText="1"/>
    </xf>
    <xf numFmtId="0" fontId="10" fillId="0" borderId="0" xfId="2" applyAlignment="1">
      <alignment horizontal="left" vertical="top"/>
    </xf>
    <xf numFmtId="49" fontId="44" fillId="0" borderId="0" xfId="2" applyNumberFormat="1" applyFont="1" applyAlignment="1">
      <alignment horizontal="left" vertical="top"/>
    </xf>
    <xf numFmtId="49" fontId="10" fillId="0" borderId="0" xfId="2" applyNumberFormat="1" applyAlignment="1">
      <alignment horizontal="left" vertical="top"/>
    </xf>
    <xf numFmtId="168" fontId="10" fillId="0" borderId="0" xfId="2" applyNumberFormat="1" applyAlignment="1">
      <alignment horizontal="left" vertical="top"/>
    </xf>
    <xf numFmtId="0" fontId="47" fillId="0" borderId="0" xfId="2" applyFont="1" applyAlignment="1">
      <alignment horizontal="left" vertical="center"/>
    </xf>
    <xf numFmtId="0" fontId="44" fillId="0" borderId="0" xfId="2" applyFont="1" applyAlignment="1">
      <alignment horizontal="left" vertical="top"/>
    </xf>
    <xf numFmtId="0" fontId="49" fillId="0" borderId="0" xfId="3"/>
    <xf numFmtId="7" fontId="50" fillId="0" borderId="0" xfId="3" applyNumberFormat="1" applyFont="1"/>
    <xf numFmtId="0" fontId="50" fillId="0" borderId="0" xfId="3" applyFont="1" applyAlignment="1">
      <alignment horizontal="right"/>
    </xf>
    <xf numFmtId="7" fontId="49" fillId="0" borderId="4" xfId="3" applyNumberFormat="1" applyBorder="1"/>
    <xf numFmtId="0" fontId="51" fillId="0" borderId="4" xfId="3" applyFont="1" applyBorder="1" applyAlignment="1">
      <alignment horizontal="right"/>
    </xf>
    <xf numFmtId="0" fontId="49" fillId="0" borderId="4" xfId="3" applyBorder="1"/>
    <xf numFmtId="7" fontId="49" fillId="0" borderId="0" xfId="3" applyNumberFormat="1"/>
    <xf numFmtId="0" fontId="51" fillId="0" borderId="0" xfId="3" applyFont="1" applyAlignment="1">
      <alignment horizontal="right"/>
    </xf>
    <xf numFmtId="0" fontId="50" fillId="0" borderId="0" xfId="3" applyFont="1"/>
    <xf numFmtId="0" fontId="51" fillId="0" borderId="0" xfId="3" applyFont="1"/>
    <xf numFmtId="0" fontId="52" fillId="0" borderId="0" xfId="3" applyFont="1"/>
    <xf numFmtId="4" fontId="52" fillId="0" borderId="0" xfId="3" applyNumberFormat="1" applyFont="1"/>
    <xf numFmtId="0" fontId="52" fillId="0" borderId="0" xfId="3" applyFont="1" applyAlignment="1">
      <alignment horizontal="left" vertical="top" wrapText="1"/>
    </xf>
    <xf numFmtId="0" fontId="52" fillId="0" borderId="0" xfId="3" applyFont="1" applyAlignment="1">
      <alignment horizontal="right" vertical="top"/>
    </xf>
    <xf numFmtId="7" fontId="52" fillId="0" borderId="0" xfId="3" applyNumberFormat="1" applyFont="1"/>
    <xf numFmtId="7" fontId="52" fillId="0" borderId="4" xfId="3" applyNumberFormat="1" applyFont="1" applyBorder="1"/>
    <xf numFmtId="4" fontId="52" fillId="0" borderId="4" xfId="3" quotePrefix="1" applyNumberFormat="1" applyFont="1" applyBorder="1"/>
    <xf numFmtId="0" fontId="52" fillId="0" borderId="4" xfId="3" quotePrefix="1" applyFont="1" applyBorder="1"/>
    <xf numFmtId="0" fontId="52" fillId="0" borderId="4" xfId="3" quotePrefix="1" applyFont="1" applyBorder="1" applyAlignment="1">
      <alignment horizontal="left" vertical="top" wrapText="1"/>
    </xf>
    <xf numFmtId="0" fontId="52" fillId="0" borderId="4" xfId="3" quotePrefix="1" applyFont="1" applyBorder="1" applyAlignment="1">
      <alignment horizontal="right" vertical="top"/>
    </xf>
    <xf numFmtId="4" fontId="52" fillId="0" borderId="0" xfId="3" quotePrefix="1" applyNumberFormat="1" applyFont="1"/>
    <xf numFmtId="0" fontId="52" fillId="0" borderId="0" xfId="3" quotePrefix="1" applyFont="1" applyAlignment="1">
      <alignment horizontal="left" vertical="top" wrapText="1"/>
    </xf>
    <xf numFmtId="0" fontId="52" fillId="0" borderId="0" xfId="3" quotePrefix="1" applyFont="1" applyAlignment="1">
      <alignment horizontal="right" vertical="top"/>
    </xf>
    <xf numFmtId="0" fontId="52" fillId="0" borderId="0" xfId="3" quotePrefix="1" applyFont="1"/>
    <xf numFmtId="0" fontId="52" fillId="0" borderId="0" xfId="3" quotePrefix="1" applyFont="1" applyAlignment="1">
      <alignment horizontal="center"/>
    </xf>
    <xf numFmtId="4" fontId="52" fillId="0" borderId="0" xfId="3" quotePrefix="1" applyNumberFormat="1" applyFont="1" applyAlignment="1">
      <alignment horizontal="center"/>
    </xf>
    <xf numFmtId="167" fontId="3" fillId="0" borderId="0" xfId="1" applyNumberFormat="1" applyAlignment="1">
      <alignment vertical="top"/>
    </xf>
    <xf numFmtId="169" fontId="53" fillId="0" borderId="0" xfId="1" applyNumberFormat="1" applyFont="1" applyAlignment="1">
      <alignment vertical="top"/>
    </xf>
    <xf numFmtId="0" fontId="3" fillId="0" borderId="0" xfId="1" applyAlignment="1">
      <alignment horizontal="left" vertical="top"/>
    </xf>
    <xf numFmtId="0" fontId="54" fillId="0" borderId="0" xfId="1" applyFont="1" applyAlignment="1">
      <alignment vertical="top"/>
    </xf>
    <xf numFmtId="0" fontId="3" fillId="0" borderId="22" xfId="1" applyBorder="1"/>
    <xf numFmtId="169" fontId="3" fillId="0" borderId="22" xfId="1" applyNumberFormat="1" applyBorder="1"/>
    <xf numFmtId="167" fontId="24" fillId="0" borderId="0" xfId="1" applyNumberFormat="1" applyFont="1"/>
    <xf numFmtId="169" fontId="54" fillId="0" borderId="0" xfId="1" applyNumberFormat="1" applyFont="1"/>
    <xf numFmtId="0" fontId="54" fillId="0" borderId="0" xfId="1" applyFont="1"/>
    <xf numFmtId="0" fontId="3" fillId="0" borderId="13" xfId="1" applyBorder="1"/>
    <xf numFmtId="169" fontId="3" fillId="0" borderId="13" xfId="1" applyNumberFormat="1" applyBorder="1"/>
    <xf numFmtId="169" fontId="3" fillId="0" borderId="0" xfId="1" applyNumberFormat="1"/>
    <xf numFmtId="167" fontId="3" fillId="0" borderId="0" xfId="1" applyNumberFormat="1"/>
    <xf numFmtId="0" fontId="22" fillId="0" borderId="0" xfId="1" applyFont="1" applyAlignment="1">
      <alignment horizontal="left" vertical="top"/>
    </xf>
    <xf numFmtId="49" fontId="3" fillId="0" borderId="0" xfId="1" applyNumberFormat="1" applyAlignment="1">
      <alignment horizontal="left"/>
    </xf>
    <xf numFmtId="169" fontId="3" fillId="0" borderId="0" xfId="1" applyNumberFormat="1" applyAlignment="1">
      <alignment horizontal="center"/>
    </xf>
    <xf numFmtId="49" fontId="3" fillId="0" borderId="0" xfId="1" applyNumberFormat="1" applyAlignment="1">
      <alignment horizontal="left" vertical="top"/>
    </xf>
    <xf numFmtId="0" fontId="24" fillId="0" borderId="0" xfId="1" applyFont="1" applyAlignment="1">
      <alignment horizontal="center"/>
    </xf>
    <xf numFmtId="169" fontId="24" fillId="0" borderId="0" xfId="1" applyNumberFormat="1" applyFont="1" applyAlignment="1">
      <alignment horizontal="center"/>
    </xf>
    <xf numFmtId="169" fontId="53" fillId="0" borderId="0" xfId="1" applyNumberFormat="1" applyFont="1"/>
    <xf numFmtId="0" fontId="24" fillId="0" borderId="0" xfId="1" applyFont="1"/>
    <xf numFmtId="49" fontId="24" fillId="0" borderId="0" xfId="1" applyNumberFormat="1" applyFont="1" applyAlignment="1">
      <alignment horizontal="left"/>
    </xf>
    <xf numFmtId="167" fontId="3" fillId="0" borderId="5" xfId="1" applyNumberFormat="1" applyBorder="1"/>
    <xf numFmtId="169" fontId="53" fillId="0" borderId="5" xfId="1" applyNumberFormat="1" applyFont="1" applyBorder="1"/>
    <xf numFmtId="0" fontId="3" fillId="0" borderId="5" xfId="1" applyBorder="1"/>
    <xf numFmtId="0" fontId="24" fillId="0" borderId="5" xfId="1" applyFont="1" applyBorder="1"/>
    <xf numFmtId="0" fontId="3" fillId="0" borderId="5" xfId="1" applyBorder="1" applyAlignment="1">
      <alignment horizontal="left"/>
    </xf>
    <xf numFmtId="169" fontId="22" fillId="0" borderId="0" xfId="1" applyNumberFormat="1" applyFont="1" applyAlignment="1">
      <alignment horizontal="right" vertical="top"/>
    </xf>
    <xf numFmtId="0" fontId="22" fillId="0" borderId="0" xfId="1" applyFont="1" applyAlignment="1">
      <alignment horizontal="right" vertical="top"/>
    </xf>
    <xf numFmtId="0" fontId="22" fillId="0" borderId="0" xfId="1" applyFont="1" applyAlignment="1">
      <alignment horizontal="justify" vertical="top"/>
    </xf>
    <xf numFmtId="0" fontId="22" fillId="0" borderId="0" xfId="1" quotePrefix="1" applyFont="1" applyAlignment="1">
      <alignment horizontal="justify" vertical="top"/>
    </xf>
    <xf numFmtId="0" fontId="26" fillId="0" borderId="0" xfId="1" applyFont="1" applyAlignment="1">
      <alignment horizontal="justify" vertical="top"/>
    </xf>
    <xf numFmtId="0" fontId="3" fillId="0" borderId="0" xfId="1" applyAlignment="1">
      <alignment horizontal="justify" vertical="top"/>
    </xf>
    <xf numFmtId="0" fontId="24" fillId="0" borderId="0" xfId="1" applyFont="1" applyAlignment="1">
      <alignment vertical="top"/>
    </xf>
    <xf numFmtId="0" fontId="24" fillId="0" borderId="0" xfId="1" applyFont="1" applyAlignment="1">
      <alignment horizontal="left" vertical="top"/>
    </xf>
    <xf numFmtId="167" fontId="55" fillId="0" borderId="23" xfId="1" applyNumberFormat="1" applyFont="1" applyBorder="1" applyAlignment="1">
      <alignment horizontal="center" vertical="center"/>
    </xf>
    <xf numFmtId="169" fontId="56" fillId="0" borderId="23" xfId="1" applyNumberFormat="1" applyFont="1" applyBorder="1" applyAlignment="1">
      <alignment horizontal="center" vertical="center"/>
    </xf>
    <xf numFmtId="0" fontId="56" fillId="0" borderId="24" xfId="1" applyFont="1" applyBorder="1" applyAlignment="1">
      <alignment vertical="center"/>
    </xf>
    <xf numFmtId="0" fontId="56" fillId="0" borderId="25" xfId="1" applyFont="1" applyBorder="1" applyAlignment="1">
      <alignment vertical="center"/>
    </xf>
    <xf numFmtId="0" fontId="56" fillId="0" borderId="26" xfId="1" applyFont="1" applyBorder="1" applyAlignment="1">
      <alignment vertical="center"/>
    </xf>
    <xf numFmtId="0" fontId="56" fillId="0" borderId="23" xfId="1" applyFont="1" applyBorder="1" applyAlignment="1">
      <alignment horizontal="left" vertical="center"/>
    </xf>
    <xf numFmtId="0" fontId="30" fillId="0" borderId="0" xfId="0" applyFont="1"/>
    <xf numFmtId="171" fontId="30" fillId="0" borderId="0" xfId="4" applyNumberFormat="1" applyFont="1" applyFill="1" applyAlignment="1" applyProtection="1">
      <alignment horizontal="right"/>
    </xf>
    <xf numFmtId="0" fontId="30" fillId="0" borderId="0" xfId="0" applyFont="1" applyAlignment="1">
      <alignment horizontal="left"/>
    </xf>
    <xf numFmtId="0" fontId="10" fillId="0" borderId="0" xfId="0" applyFont="1"/>
    <xf numFmtId="171" fontId="59" fillId="0" borderId="0" xfId="4" applyNumberFormat="1" applyFont="1" applyFill="1" applyAlignment="1" applyProtection="1">
      <alignment horizontal="right"/>
    </xf>
    <xf numFmtId="0" fontId="59" fillId="0" borderId="0" xfId="0" applyFont="1" applyAlignment="1">
      <alignment horizontal="left"/>
    </xf>
    <xf numFmtId="0" fontId="59" fillId="0" borderId="0" xfId="0" applyFont="1"/>
    <xf numFmtId="172" fontId="59" fillId="0" borderId="0" xfId="4" applyNumberFormat="1" applyFont="1" applyFill="1" applyAlignment="1" applyProtection="1">
      <alignment horizontal="right" vertical="justify"/>
    </xf>
    <xf numFmtId="171" fontId="59" fillId="0" borderId="0" xfId="4" applyNumberFormat="1" applyFont="1" applyFill="1" applyAlignment="1" applyProtection="1">
      <alignment horizontal="right" vertical="justify"/>
    </xf>
    <xf numFmtId="0" fontId="60" fillId="0" borderId="0" xfId="0" applyFont="1" applyAlignment="1">
      <alignment horizontal="left"/>
    </xf>
    <xf numFmtId="0" fontId="59" fillId="0" borderId="27" xfId="0" applyFont="1" applyBorder="1" applyAlignment="1">
      <alignment horizontal="left" vertical="top"/>
    </xf>
    <xf numFmtId="0" fontId="59" fillId="0" borderId="28" xfId="0" applyFont="1" applyBorder="1" applyAlignment="1">
      <alignment horizontal="left" vertical="top"/>
    </xf>
    <xf numFmtId="0" fontId="59" fillId="0" borderId="28" xfId="0" applyFont="1" applyBorder="1" applyAlignment="1">
      <alignment horizontal="left" vertical="top" wrapText="1"/>
    </xf>
    <xf numFmtId="0" fontId="59" fillId="0" borderId="28" xfId="0" applyFont="1" applyBorder="1" applyAlignment="1">
      <alignment horizontal="justify" vertical="top" wrapText="1"/>
    </xf>
    <xf numFmtId="49" fontId="59" fillId="0" borderId="29" xfId="0" applyNumberFormat="1" applyFont="1" applyBorder="1" applyAlignment="1">
      <alignment horizontal="left" vertical="top"/>
    </xf>
    <xf numFmtId="0" fontId="59" fillId="0" borderId="30" xfId="0" applyFont="1" applyBorder="1" applyAlignment="1">
      <alignment horizontal="left" vertical="top"/>
    </xf>
    <xf numFmtId="0" fontId="59" fillId="0" borderId="31" xfId="0" applyFont="1" applyBorder="1" applyAlignment="1">
      <alignment horizontal="left" vertical="top"/>
    </xf>
    <xf numFmtId="0" fontId="59" fillId="0" borderId="31" xfId="0" applyFont="1" applyBorder="1" applyAlignment="1">
      <alignment horizontal="left" vertical="top" wrapText="1"/>
    </xf>
    <xf numFmtId="0" fontId="59" fillId="0" borderId="31" xfId="0" applyFont="1" applyBorder="1" applyAlignment="1">
      <alignment horizontal="justify" vertical="top" wrapText="1"/>
    </xf>
    <xf numFmtId="49" fontId="59" fillId="0" borderId="32" xfId="0" applyNumberFormat="1" applyFont="1" applyBorder="1" applyAlignment="1">
      <alignment horizontal="left" vertical="top"/>
    </xf>
    <xf numFmtId="0" fontId="60" fillId="0" borderId="6" xfId="0" applyFont="1" applyBorder="1" applyAlignment="1">
      <alignment horizontal="left" vertical="top"/>
    </xf>
    <xf numFmtId="0" fontId="60" fillId="0" borderId="33" xfId="0" applyFont="1" applyBorder="1" applyAlignment="1">
      <alignment horizontal="left" vertical="top"/>
    </xf>
    <xf numFmtId="0" fontId="60" fillId="0" borderId="34" xfId="0" applyFont="1" applyBorder="1" applyAlignment="1">
      <alignment vertical="top"/>
    </xf>
    <xf numFmtId="0" fontId="60" fillId="0" borderId="33" xfId="0" applyFont="1" applyBorder="1" applyAlignment="1">
      <alignment vertical="top"/>
    </xf>
    <xf numFmtId="0" fontId="60" fillId="0" borderId="35" xfId="0" applyFont="1" applyBorder="1" applyAlignment="1">
      <alignment horizontal="left" vertical="top"/>
    </xf>
    <xf numFmtId="0" fontId="59" fillId="0" borderId="0" xfId="0" applyFont="1" applyAlignment="1">
      <alignment horizontal="left" vertical="top"/>
    </xf>
    <xf numFmtId="0" fontId="59" fillId="0" borderId="0" xfId="0" applyFont="1" applyAlignment="1">
      <alignment vertical="top"/>
    </xf>
    <xf numFmtId="0" fontId="59" fillId="0" borderId="0" xfId="0" applyFont="1" applyAlignment="1">
      <alignment horizontal="justify" vertical="top"/>
    </xf>
    <xf numFmtId="0" fontId="10" fillId="0" borderId="0" xfId="0" applyFont="1" applyAlignment="1">
      <alignment horizontal="right" vertical="top"/>
    </xf>
    <xf numFmtId="0" fontId="59" fillId="0" borderId="31" xfId="0" applyFont="1" applyBorder="1" applyAlignment="1">
      <alignment vertical="top" wrapText="1"/>
    </xf>
    <xf numFmtId="0" fontId="59" fillId="0" borderId="30" xfId="0" applyFont="1" applyBorder="1" applyAlignment="1">
      <alignment horizontal="justify" vertical="top" wrapText="1"/>
    </xf>
    <xf numFmtId="0" fontId="59" fillId="0" borderId="36" xfId="0" applyFont="1" applyBorder="1" applyAlignment="1">
      <alignment horizontal="justify" vertical="top" wrapText="1"/>
    </xf>
    <xf numFmtId="0" fontId="59" fillId="0" borderId="37" xfId="0" applyFont="1" applyBorder="1" applyAlignment="1">
      <alignment horizontal="justify" vertical="top" wrapText="1"/>
    </xf>
    <xf numFmtId="0" fontId="10" fillId="0" borderId="0" xfId="0" applyFont="1" applyAlignment="1">
      <alignment horizontal="right"/>
    </xf>
    <xf numFmtId="0" fontId="46" fillId="0" borderId="0" xfId="0" applyFont="1"/>
    <xf numFmtId="171" fontId="58" fillId="0" borderId="0" xfId="4" applyNumberFormat="1" applyFont="1" applyFill="1" applyAlignment="1" applyProtection="1">
      <alignment horizontal="right" vertical="justify"/>
    </xf>
    <xf numFmtId="0" fontId="58" fillId="0" borderId="0" xfId="0" applyFont="1"/>
    <xf numFmtId="0" fontId="59" fillId="0" borderId="38" xfId="0" applyFont="1" applyBorder="1" applyAlignment="1">
      <alignment horizontal="justify" vertical="top" wrapText="1"/>
    </xf>
    <xf numFmtId="0" fontId="60" fillId="0" borderId="34" xfId="0" applyFont="1" applyBorder="1" applyAlignment="1">
      <alignment horizontal="left" vertical="top"/>
    </xf>
    <xf numFmtId="0" fontId="60" fillId="0" borderId="35" xfId="0" applyFont="1" applyBorder="1" applyAlignment="1">
      <alignment vertical="top"/>
    </xf>
    <xf numFmtId="0" fontId="60" fillId="0" borderId="1" xfId="0" applyFont="1" applyBorder="1" applyAlignment="1">
      <alignment horizontal="left" vertical="top"/>
    </xf>
    <xf numFmtId="0" fontId="46" fillId="0" borderId="0" xfId="0" applyFont="1" applyAlignment="1">
      <alignment horizontal="fill" vertical="top"/>
    </xf>
    <xf numFmtId="0" fontId="58" fillId="0" borderId="0" xfId="0" applyFont="1" applyAlignment="1">
      <alignment horizontal="fill" vertical="top"/>
    </xf>
    <xf numFmtId="0" fontId="59" fillId="0" borderId="39" xfId="0" applyFont="1" applyBorder="1" applyAlignment="1">
      <alignment horizontal="left" vertical="top"/>
    </xf>
    <xf numFmtId="0" fontId="59" fillId="0" borderId="38" xfId="0" applyFont="1" applyBorder="1" applyAlignment="1">
      <alignment horizontal="left" vertical="top"/>
    </xf>
    <xf numFmtId="49" fontId="59" fillId="0" borderId="40" xfId="0" applyNumberFormat="1" applyFont="1" applyBorder="1" applyAlignment="1">
      <alignment horizontal="left" vertical="top"/>
    </xf>
    <xf numFmtId="171" fontId="58" fillId="0" borderId="0" xfId="4" applyNumberFormat="1" applyFont="1" applyFill="1" applyAlignment="1" applyProtection="1">
      <alignment horizontal="right"/>
    </xf>
    <xf numFmtId="0" fontId="59" fillId="0" borderId="36" xfId="0" applyFont="1" applyBorder="1" applyAlignment="1">
      <alignment horizontal="left" vertical="top"/>
    </xf>
    <xf numFmtId="0" fontId="59" fillId="0" borderId="37" xfId="0" applyFont="1" applyBorder="1" applyAlignment="1">
      <alignment horizontal="left" vertical="top"/>
    </xf>
    <xf numFmtId="0" fontId="59" fillId="0" borderId="37" xfId="0" applyFont="1" applyBorder="1" applyAlignment="1">
      <alignment vertical="top" wrapText="1"/>
    </xf>
    <xf numFmtId="49" fontId="59" fillId="0" borderId="41" xfId="0" applyNumberFormat="1" applyFont="1" applyBorder="1" applyAlignment="1">
      <alignment horizontal="left" vertical="top"/>
    </xf>
    <xf numFmtId="0" fontId="59" fillId="0" borderId="42" xfId="0" applyFont="1" applyBorder="1" applyAlignment="1">
      <alignment horizontal="left" vertical="top"/>
    </xf>
    <xf numFmtId="0" fontId="59" fillId="0" borderId="43" xfId="0" applyFont="1" applyBorder="1" applyAlignment="1">
      <alignment horizontal="left" vertical="top"/>
    </xf>
    <xf numFmtId="0" fontId="59" fillId="0" borderId="43" xfId="0" applyFont="1" applyBorder="1" applyAlignment="1">
      <alignment vertical="top" wrapText="1"/>
    </xf>
    <xf numFmtId="0" fontId="59" fillId="0" borderId="43" xfId="0" applyFont="1" applyBorder="1" applyAlignment="1">
      <alignment horizontal="justify" vertical="top" wrapText="1"/>
    </xf>
    <xf numFmtId="49" fontId="59" fillId="0" borderId="44" xfId="0" applyNumberFormat="1" applyFont="1" applyBorder="1" applyAlignment="1">
      <alignment horizontal="left" vertical="top"/>
    </xf>
    <xf numFmtId="0" fontId="59" fillId="0" borderId="38" xfId="0" applyFont="1" applyBorder="1" applyAlignment="1">
      <alignment vertical="top" wrapText="1"/>
    </xf>
    <xf numFmtId="0" fontId="59" fillId="0" borderId="45" xfId="0" applyFont="1" applyBorder="1" applyAlignment="1">
      <alignment horizontal="left" vertical="top"/>
    </xf>
    <xf numFmtId="0" fontId="59" fillId="0" borderId="46" xfId="0" applyFont="1" applyBorder="1" applyAlignment="1">
      <alignment horizontal="left" vertical="top"/>
    </xf>
    <xf numFmtId="0" fontId="59" fillId="0" borderId="43" xfId="0" applyFont="1" applyBorder="1" applyAlignment="1">
      <alignment vertical="top"/>
    </xf>
    <xf numFmtId="0" fontId="59" fillId="0" borderId="46" xfId="0" applyFont="1" applyBorder="1" applyAlignment="1">
      <alignment vertical="top" wrapText="1"/>
    </xf>
    <xf numFmtId="16" fontId="59" fillId="0" borderId="0" xfId="0" applyNumberFormat="1" applyFont="1"/>
    <xf numFmtId="49" fontId="15" fillId="0" borderId="0" xfId="0" applyNumberFormat="1" applyFont="1"/>
    <xf numFmtId="0" fontId="24" fillId="0" borderId="0" xfId="1" applyFont="1" applyAlignment="1">
      <alignment vertical="top" wrapText="1"/>
    </xf>
    <xf numFmtId="165" fontId="24" fillId="0" borderId="0" xfId="1" applyNumberFormat="1" applyFont="1" applyAlignment="1">
      <alignment vertical="top"/>
    </xf>
    <xf numFmtId="7" fontId="52" fillId="0" borderId="0" xfId="3" applyNumberFormat="1" applyFont="1" applyBorder="1"/>
    <xf numFmtId="49" fontId="0" fillId="0" borderId="0" xfId="0" applyNumberFormat="1" applyFont="1" applyAlignment="1">
      <alignment horizontal="center" vertical="center"/>
    </xf>
    <xf numFmtId="171" fontId="60" fillId="0" borderId="9" xfId="4" applyNumberFormat="1" applyFont="1" applyFill="1" applyBorder="1" applyAlignment="1" applyProtection="1">
      <alignment horizontal="right"/>
    </xf>
    <xf numFmtId="171" fontId="60" fillId="0" borderId="8" xfId="4" applyNumberFormat="1" applyFont="1" applyFill="1" applyBorder="1" applyAlignment="1" applyProtection="1">
      <alignment horizontal="right"/>
    </xf>
    <xf numFmtId="4" fontId="0" fillId="2" borderId="1" xfId="0" applyNumberFormat="1" applyFill="1" applyBorder="1" applyAlignment="1" applyProtection="1">
      <alignment horizontal="right" vertical="center" wrapText="1"/>
      <protection locked="0"/>
    </xf>
    <xf numFmtId="4" fontId="0" fillId="2" borderId="1" xfId="0" applyNumberFormat="1" applyFill="1" applyBorder="1" applyAlignment="1" applyProtection="1">
      <alignment horizontal="right" vertical="center"/>
      <protection locked="0"/>
    </xf>
    <xf numFmtId="4" fontId="0" fillId="2" borderId="14" xfId="0" applyNumberFormat="1" applyFill="1" applyBorder="1" applyAlignment="1" applyProtection="1">
      <alignment horizontal="right" vertical="center" wrapText="1"/>
      <protection locked="0"/>
    </xf>
    <xf numFmtId="4" fontId="0" fillId="2" borderId="0" xfId="0" applyNumberFormat="1" applyFill="1" applyBorder="1" applyAlignment="1" applyProtection="1">
      <alignment horizontal="right" vertical="center" wrapText="1"/>
      <protection locked="0"/>
    </xf>
    <xf numFmtId="4" fontId="0" fillId="2" borderId="17" xfId="0" applyNumberFormat="1" applyFill="1" applyBorder="1" applyAlignment="1" applyProtection="1">
      <alignment horizontal="right" vertical="center" wrapText="1"/>
      <protection locked="0"/>
    </xf>
    <xf numFmtId="4" fontId="0" fillId="2" borderId="1" xfId="0" applyNumberFormat="1" applyFont="1" applyFill="1" applyBorder="1" applyAlignment="1" applyProtection="1">
      <alignment horizontal="right" vertical="center"/>
      <protection locked="0"/>
    </xf>
    <xf numFmtId="4" fontId="6" fillId="2" borderId="1" xfId="0" applyNumberFormat="1" applyFont="1" applyFill="1" applyBorder="1" applyAlignment="1" applyProtection="1">
      <alignment horizontal="right" vertical="center"/>
      <protection locked="0"/>
    </xf>
    <xf numFmtId="4" fontId="0" fillId="0" borderId="1" xfId="0" applyNumberFormat="1" applyBorder="1" applyAlignment="1" applyProtection="1">
      <alignment horizontal="right" vertical="center"/>
      <protection locked="0"/>
    </xf>
    <xf numFmtId="4" fontId="0" fillId="0" borderId="1" xfId="0" applyNumberFormat="1" applyBorder="1" applyAlignment="1" applyProtection="1">
      <alignment horizontal="right" vertical="center" wrapText="1"/>
      <protection locked="0"/>
    </xf>
    <xf numFmtId="4" fontId="0" fillId="0" borderId="0" xfId="0" applyNumberFormat="1" applyAlignment="1" applyProtection="1">
      <alignment horizontal="center"/>
      <protection locked="0"/>
    </xf>
    <xf numFmtId="4" fontId="0" fillId="0" borderId="4" xfId="0" applyNumberFormat="1" applyBorder="1" applyAlignment="1" applyProtection="1">
      <alignment horizontal="center"/>
      <protection locked="0"/>
    </xf>
    <xf numFmtId="0" fontId="19" fillId="0" borderId="9" xfId="0" applyFont="1" applyBorder="1" applyAlignment="1" applyProtection="1">
      <alignment horizontal="center" vertical="top" wrapText="1"/>
      <protection locked="0"/>
    </xf>
    <xf numFmtId="0" fontId="19" fillId="0" borderId="0" xfId="0" applyFont="1" applyBorder="1" applyAlignment="1" applyProtection="1">
      <alignment horizontal="center" vertical="top" wrapText="1"/>
      <protection locked="0"/>
    </xf>
    <xf numFmtId="4" fontId="0" fillId="0" borderId="0" xfId="0" applyNumberFormat="1" applyFont="1" applyAlignment="1" applyProtection="1">
      <alignment horizontal="center"/>
      <protection locked="0"/>
    </xf>
    <xf numFmtId="4" fontId="0" fillId="0" borderId="0" xfId="0" applyNumberFormat="1" applyBorder="1" applyAlignment="1" applyProtection="1">
      <alignment horizontal="center"/>
      <protection locked="0"/>
    </xf>
    <xf numFmtId="4" fontId="18" fillId="0" borderId="0" xfId="0" applyNumberFormat="1" applyFont="1" applyFill="1" applyBorder="1" applyAlignment="1" applyProtection="1">
      <alignment horizontal="center" vertical="top" wrapText="1"/>
      <protection locked="0"/>
    </xf>
    <xf numFmtId="0" fontId="3" fillId="0" borderId="0" xfId="1" applyAlignment="1" applyProtection="1">
      <alignment vertical="top"/>
      <protection locked="0"/>
    </xf>
    <xf numFmtId="0" fontId="24" fillId="0" borderId="0" xfId="1" applyFont="1" applyAlignment="1" applyProtection="1">
      <alignment vertical="top"/>
      <protection locked="0"/>
    </xf>
    <xf numFmtId="7" fontId="52" fillId="0" borderId="0" xfId="3" applyNumberFormat="1" applyFont="1" applyProtection="1">
      <protection locked="0"/>
    </xf>
    <xf numFmtId="7" fontId="52" fillId="0" borderId="4" xfId="3" applyNumberFormat="1" applyFont="1" applyBorder="1" applyProtection="1">
      <protection locked="0"/>
    </xf>
    <xf numFmtId="7" fontId="52" fillId="0" borderId="0" xfId="3" applyNumberFormat="1" applyFont="1" applyAlignment="1" applyProtection="1">
      <alignment horizontal="right"/>
      <protection locked="0"/>
    </xf>
    <xf numFmtId="169" fontId="53" fillId="0" borderId="0" xfId="1" applyNumberFormat="1" applyFont="1" applyProtection="1">
      <protection locked="0"/>
    </xf>
    <xf numFmtId="169" fontId="53" fillId="0" borderId="0" xfId="1" applyNumberFormat="1" applyFont="1" applyAlignment="1" applyProtection="1">
      <alignment vertical="top"/>
      <protection locked="0"/>
    </xf>
    <xf numFmtId="169" fontId="53" fillId="0" borderId="5" xfId="1" applyNumberFormat="1" applyFont="1" applyBorder="1" applyProtection="1">
      <protection locked="0"/>
    </xf>
    <xf numFmtId="169" fontId="3" fillId="0" borderId="0" xfId="1" applyNumberFormat="1" applyAlignment="1" applyProtection="1">
      <alignment horizontal="right"/>
      <protection locked="0"/>
    </xf>
    <xf numFmtId="169" fontId="22" fillId="0" borderId="0" xfId="1" applyNumberFormat="1" applyFont="1" applyAlignment="1" applyProtection="1">
      <alignment horizontal="right" vertical="top"/>
      <protection locked="0"/>
    </xf>
    <xf numFmtId="172" fontId="59" fillId="0" borderId="0" xfId="4" applyNumberFormat="1" applyFont="1" applyFill="1" applyAlignment="1" applyProtection="1">
      <alignment horizontal="right" vertical="justify"/>
      <protection locked="0"/>
    </xf>
    <xf numFmtId="171" fontId="59" fillId="0" borderId="0" xfId="4" applyNumberFormat="1" applyFont="1" applyFill="1" applyAlignment="1" applyProtection="1">
      <alignment horizontal="right" vertical="justify"/>
      <protection locked="0"/>
    </xf>
    <xf numFmtId="0" fontId="10" fillId="0" borderId="0" xfId="0" applyFont="1" applyProtection="1">
      <protection locked="0"/>
    </xf>
    <xf numFmtId="171" fontId="58" fillId="0" borderId="0" xfId="4" applyNumberFormat="1" applyFont="1" applyFill="1" applyAlignment="1" applyProtection="1">
      <alignment horizontal="right" vertical="justify"/>
      <protection locked="0"/>
    </xf>
    <xf numFmtId="0" fontId="2" fillId="0" borderId="0" xfId="5"/>
    <xf numFmtId="0" fontId="42" fillId="0" borderId="0" xfId="5" applyFont="1" applyAlignment="1">
      <alignment vertical="center"/>
    </xf>
    <xf numFmtId="0" fontId="64" fillId="0" borderId="0" xfId="5" applyFont="1" applyAlignment="1">
      <alignment vertical="center"/>
    </xf>
    <xf numFmtId="0" fontId="29" fillId="0" borderId="0" xfId="5" applyFont="1"/>
    <xf numFmtId="0" fontId="41" fillId="0" borderId="0" xfId="5" applyFont="1" applyAlignment="1">
      <alignment horizontal="left" vertical="center"/>
    </xf>
    <xf numFmtId="0" fontId="41" fillId="0" borderId="0" xfId="5" quotePrefix="1" applyFont="1" applyAlignment="1">
      <alignment horizontal="left" vertical="center"/>
    </xf>
    <xf numFmtId="0" fontId="64" fillId="0" borderId="0" xfId="5" applyFont="1"/>
    <xf numFmtId="0" fontId="2" fillId="0" borderId="0" xfId="5" applyAlignment="1">
      <alignment vertical="center"/>
    </xf>
    <xf numFmtId="0" fontId="41" fillId="0" borderId="0" xfId="5" applyFont="1" applyAlignment="1">
      <alignment vertical="center"/>
    </xf>
    <xf numFmtId="0" fontId="66" fillId="0" borderId="0" xfId="5" applyFont="1" applyAlignment="1">
      <alignment vertical="center"/>
    </xf>
    <xf numFmtId="0" fontId="40" fillId="0" borderId="0" xfId="5" applyFont="1" applyAlignment="1">
      <alignment vertical="center"/>
    </xf>
    <xf numFmtId="4" fontId="0" fillId="0" borderId="14" xfId="0" applyNumberFormat="1" applyBorder="1" applyAlignment="1" applyProtection="1">
      <alignment horizontal="right" vertical="center" wrapText="1"/>
      <protection locked="0"/>
    </xf>
    <xf numFmtId="4" fontId="0" fillId="0" borderId="0" xfId="0" applyNumberFormat="1" applyBorder="1" applyAlignment="1" applyProtection="1">
      <alignment horizontal="right" vertical="center" wrapText="1"/>
      <protection locked="0"/>
    </xf>
    <xf numFmtId="4" fontId="0" fillId="0" borderId="17" xfId="0" applyNumberFormat="1" applyBorder="1" applyAlignment="1" applyProtection="1">
      <alignment horizontal="right" vertical="center" wrapText="1"/>
      <protection locked="0"/>
    </xf>
    <xf numFmtId="4" fontId="0" fillId="0" borderId="1" xfId="0" applyNumberFormat="1" applyFont="1" applyBorder="1" applyAlignment="1" applyProtection="1">
      <alignment horizontal="right" vertical="center"/>
      <protection locked="0"/>
    </xf>
    <xf numFmtId="0" fontId="0" fillId="0" borderId="0" xfId="0" applyProtection="1"/>
    <xf numFmtId="0" fontId="8" fillId="2" borderId="0" xfId="0" applyFont="1" applyFill="1" applyAlignment="1" applyProtection="1">
      <alignment horizontal="center"/>
    </xf>
    <xf numFmtId="0" fontId="8" fillId="2" borderId="0" xfId="0" applyFont="1" applyFill="1" applyAlignment="1" applyProtection="1">
      <alignment horizontal="center" wrapText="1"/>
    </xf>
    <xf numFmtId="4" fontId="8" fillId="2" borderId="0" xfId="0" applyNumberFormat="1" applyFont="1" applyFill="1" applyBorder="1" applyAlignment="1" applyProtection="1">
      <alignment horizontal="center"/>
    </xf>
    <xf numFmtId="0" fontId="0" fillId="2" borderId="0" xfId="0" applyFill="1" applyAlignment="1" applyProtection="1">
      <alignment vertical="center"/>
    </xf>
    <xf numFmtId="0" fontId="0" fillId="2" borderId="0" xfId="0" applyFont="1" applyFill="1" applyAlignment="1" applyProtection="1">
      <alignment vertical="center" wrapText="1"/>
    </xf>
    <xf numFmtId="0" fontId="0" fillId="2" borderId="0" xfId="0" applyFill="1" applyProtection="1"/>
    <xf numFmtId="0" fontId="0" fillId="2" borderId="0" xfId="0" applyFont="1" applyFill="1" applyAlignment="1" applyProtection="1">
      <alignment horizontal="center"/>
    </xf>
    <xf numFmtId="4" fontId="0" fillId="2" borderId="0" xfId="0" applyNumberFormat="1" applyFill="1" applyBorder="1" applyAlignment="1" applyProtection="1">
      <alignment horizontal="right"/>
    </xf>
    <xf numFmtId="0" fontId="0" fillId="0" borderId="0" xfId="0" applyAlignment="1" applyProtection="1">
      <alignment vertical="center"/>
    </xf>
    <xf numFmtId="0" fontId="0" fillId="0" borderId="0" xfId="0" applyFont="1" applyAlignment="1" applyProtection="1">
      <alignment vertical="center" wrapText="1"/>
    </xf>
    <xf numFmtId="0" fontId="0" fillId="0" borderId="0" xfId="0" applyNumberFormat="1" applyFont="1" applyAlignment="1" applyProtection="1">
      <alignment horizontal="center"/>
    </xf>
    <xf numFmtId="4" fontId="0" fillId="0" borderId="0" xfId="0" applyNumberFormat="1" applyBorder="1" applyAlignment="1" applyProtection="1">
      <alignment horizontal="right"/>
    </xf>
    <xf numFmtId="0" fontId="7" fillId="2" borderId="0" xfId="0" applyFont="1" applyFill="1" applyAlignment="1" applyProtection="1">
      <alignment vertical="center"/>
    </xf>
    <xf numFmtId="0" fontId="7" fillId="2" borderId="0" xfId="0" applyFont="1" applyFill="1" applyAlignment="1" applyProtection="1">
      <alignment vertical="center" wrapText="1"/>
    </xf>
    <xf numFmtId="0" fontId="7" fillId="0" borderId="0" xfId="0" applyFont="1" applyAlignment="1" applyProtection="1">
      <alignment vertical="center"/>
    </xf>
    <xf numFmtId="0" fontId="7" fillId="0" borderId="0" xfId="0" applyFont="1" applyAlignment="1" applyProtection="1">
      <alignment vertical="center" wrapText="1"/>
    </xf>
    <xf numFmtId="4" fontId="6" fillId="2" borderId="1" xfId="0" applyNumberFormat="1" applyFont="1" applyFill="1" applyBorder="1" applyAlignment="1" applyProtection="1">
      <alignment horizontal="center" vertical="center"/>
    </xf>
    <xf numFmtId="4" fontId="6" fillId="0" borderId="1" xfId="0" applyNumberFormat="1" applyFont="1" applyBorder="1" applyAlignment="1" applyProtection="1">
      <alignment horizontal="center" vertical="center"/>
    </xf>
    <xf numFmtId="4" fontId="6" fillId="2" borderId="0" xfId="0" applyNumberFormat="1" applyFont="1" applyFill="1" applyBorder="1" applyAlignment="1" applyProtection="1">
      <alignment horizontal="center" vertical="center"/>
    </xf>
    <xf numFmtId="4" fontId="6" fillId="0" borderId="0" xfId="0" applyNumberFormat="1" applyFont="1" applyBorder="1" applyAlignment="1" applyProtection="1">
      <alignment horizontal="center" vertical="center"/>
    </xf>
    <xf numFmtId="4" fontId="0" fillId="2" borderId="1" xfId="0" applyNumberFormat="1" applyFill="1" applyBorder="1" applyAlignment="1" applyProtection="1">
      <alignment horizontal="right"/>
    </xf>
    <xf numFmtId="4" fontId="0" fillId="0" borderId="1" xfId="0" applyNumberFormat="1" applyBorder="1" applyAlignment="1" applyProtection="1">
      <alignment horizontal="right"/>
    </xf>
    <xf numFmtId="0" fontId="4" fillId="2" borderId="0" xfId="0" applyFont="1" applyFill="1" applyAlignment="1" applyProtection="1">
      <alignment vertical="center"/>
    </xf>
    <xf numFmtId="0" fontId="4" fillId="2" borderId="0" xfId="0" applyFont="1" applyFill="1" applyAlignment="1" applyProtection="1">
      <alignment vertical="center" wrapText="1"/>
    </xf>
    <xf numFmtId="0" fontId="4" fillId="0" borderId="0" xfId="0" applyFont="1" applyAlignment="1" applyProtection="1">
      <alignment vertical="center"/>
    </xf>
    <xf numFmtId="0" fontId="4" fillId="0" borderId="0" xfId="0" applyFont="1" applyAlignment="1" applyProtection="1">
      <alignment vertical="center" wrapText="1"/>
    </xf>
    <xf numFmtId="0" fontId="0" fillId="2" borderId="0" xfId="0" applyFill="1" applyAlignment="1" applyProtection="1">
      <alignment vertical="center" wrapText="1"/>
    </xf>
    <xf numFmtId="0" fontId="0" fillId="0" borderId="0" xfId="0" applyAlignment="1" applyProtection="1">
      <alignment vertical="center" wrapText="1"/>
    </xf>
    <xf numFmtId="0" fontId="0" fillId="2" borderId="0" xfId="0" applyFill="1" applyBorder="1" applyAlignment="1" applyProtection="1">
      <alignment vertical="center"/>
    </xf>
    <xf numFmtId="0" fontId="0" fillId="2" borderId="0" xfId="0" applyFont="1" applyFill="1" applyBorder="1" applyAlignment="1" applyProtection="1">
      <alignment vertical="center" wrapText="1"/>
    </xf>
    <xf numFmtId="0" fontId="0" fillId="2" borderId="0" xfId="0" applyFill="1" applyBorder="1" applyAlignment="1" applyProtection="1">
      <alignment vertical="center" wrapText="1"/>
    </xf>
    <xf numFmtId="0" fontId="0" fillId="2" borderId="0" xfId="0" applyFill="1" applyBorder="1" applyProtection="1"/>
    <xf numFmtId="0" fontId="0" fillId="2" borderId="0" xfId="0" applyFont="1" applyFill="1" applyBorder="1" applyAlignment="1" applyProtection="1">
      <alignment horizontal="center"/>
    </xf>
    <xf numFmtId="0" fontId="0" fillId="0" borderId="0" xfId="0" applyBorder="1" applyAlignment="1" applyProtection="1">
      <alignment vertical="center"/>
    </xf>
    <xf numFmtId="0" fontId="0" fillId="0" borderId="0" xfId="0" applyFont="1" applyBorder="1" applyAlignment="1" applyProtection="1">
      <alignment vertical="center" wrapText="1"/>
    </xf>
    <xf numFmtId="0" fontId="0" fillId="0" borderId="0" xfId="0" applyBorder="1" applyAlignment="1" applyProtection="1">
      <alignment vertical="center" wrapText="1"/>
    </xf>
    <xf numFmtId="0" fontId="0" fillId="0" borderId="0" xfId="0" applyBorder="1" applyProtection="1"/>
    <xf numFmtId="0" fontId="0" fillId="0" borderId="0" xfId="0" applyNumberFormat="1" applyFont="1" applyBorder="1" applyAlignment="1" applyProtection="1">
      <alignment horizontal="center"/>
    </xf>
    <xf numFmtId="0" fontId="4" fillId="2" borderId="0" xfId="0" applyFont="1" applyFill="1" applyBorder="1" applyAlignment="1" applyProtection="1">
      <alignment vertical="center"/>
    </xf>
    <xf numFmtId="0" fontId="4" fillId="2" borderId="0" xfId="0" applyFont="1" applyFill="1" applyBorder="1" applyAlignment="1" applyProtection="1">
      <alignment vertical="center" wrapText="1"/>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4" fontId="0" fillId="2" borderId="0" xfId="0" applyNumberFormat="1" applyFill="1" applyBorder="1" applyAlignment="1" applyProtection="1">
      <alignment horizontal="right" wrapText="1"/>
    </xf>
    <xf numFmtId="4" fontId="0" fillId="0" borderId="0" xfId="0" applyNumberFormat="1" applyBorder="1" applyAlignment="1" applyProtection="1">
      <alignment horizontal="right" wrapText="1"/>
    </xf>
    <xf numFmtId="0" fontId="6" fillId="2" borderId="0" xfId="0" applyFont="1" applyFill="1" applyAlignment="1" applyProtection="1">
      <alignment vertical="center" wrapText="1"/>
    </xf>
    <xf numFmtId="4" fontId="9" fillId="2" borderId="3" xfId="0" applyNumberFormat="1" applyFont="1" applyFill="1" applyBorder="1" applyAlignment="1" applyProtection="1">
      <alignment horizontal="right"/>
    </xf>
    <xf numFmtId="0" fontId="6" fillId="0" borderId="0" xfId="0" applyFont="1" applyAlignment="1" applyProtection="1">
      <alignment vertical="center" wrapText="1"/>
    </xf>
    <xf numFmtId="4" fontId="9" fillId="0" borderId="3" xfId="0" applyNumberFormat="1" applyFont="1" applyBorder="1" applyAlignment="1" applyProtection="1">
      <alignment horizontal="right"/>
    </xf>
    <xf numFmtId="0" fontId="6" fillId="2" borderId="0" xfId="0" applyFont="1" applyFill="1" applyAlignment="1" applyProtection="1">
      <alignment vertical="center"/>
    </xf>
    <xf numFmtId="0" fontId="6" fillId="2" borderId="0" xfId="0" applyFont="1" applyFill="1" applyProtection="1"/>
    <xf numFmtId="0" fontId="6" fillId="0" borderId="0" xfId="0" applyFont="1" applyAlignment="1" applyProtection="1">
      <alignment vertical="center"/>
    </xf>
    <xf numFmtId="0" fontId="6" fillId="0" borderId="0" xfId="0" applyFont="1" applyProtection="1"/>
    <xf numFmtId="0" fontId="6" fillId="2" borderId="1" xfId="0" applyFont="1" applyFill="1" applyBorder="1" applyAlignment="1" applyProtection="1">
      <alignment vertical="center" wrapText="1"/>
    </xf>
    <xf numFmtId="0" fontId="6" fillId="2" borderId="1" xfId="0" applyFont="1" applyFill="1" applyBorder="1" applyAlignment="1" applyProtection="1">
      <alignment vertical="center"/>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4" fontId="6" fillId="2" borderId="1" xfId="0" applyNumberFormat="1" applyFont="1" applyFill="1" applyBorder="1" applyAlignment="1" applyProtection="1">
      <alignment horizontal="center" vertical="center" wrapText="1"/>
    </xf>
    <xf numFmtId="0" fontId="6" fillId="0" borderId="1" xfId="0" applyFont="1" applyBorder="1" applyAlignment="1" applyProtection="1">
      <alignment vertical="center" wrapText="1"/>
    </xf>
    <xf numFmtId="0" fontId="6" fillId="0" borderId="1" xfId="0" applyFont="1" applyBorder="1" applyAlignment="1" applyProtection="1">
      <alignment vertical="center"/>
    </xf>
    <xf numFmtId="0" fontId="6" fillId="0" borderId="1" xfId="0" applyFont="1" applyBorder="1" applyAlignment="1" applyProtection="1">
      <alignment horizontal="center" vertical="center" wrapText="1"/>
    </xf>
    <xf numFmtId="0" fontId="6" fillId="0" borderId="2" xfId="0" applyNumberFormat="1" applyFont="1" applyBorder="1" applyAlignment="1" applyProtection="1">
      <alignment horizontal="center" vertical="center" wrapText="1"/>
    </xf>
    <xf numFmtId="4" fontId="6" fillId="0" borderId="1" xfId="0" applyNumberFormat="1" applyFont="1" applyBorder="1" applyAlignment="1" applyProtection="1">
      <alignment horizontal="center" vertical="center" wrapText="1"/>
    </xf>
    <xf numFmtId="49" fontId="0" fillId="2" borderId="1" xfId="0" applyNumberFormat="1" applyFill="1" applyBorder="1" applyAlignment="1" applyProtection="1">
      <alignment vertical="center"/>
    </xf>
    <xf numFmtId="49" fontId="0" fillId="2" borderId="1" xfId="0" applyNumberFormat="1" applyFont="1" applyFill="1" applyBorder="1" applyAlignment="1" applyProtection="1">
      <alignment vertical="center" wrapText="1"/>
    </xf>
    <xf numFmtId="0" fontId="10" fillId="2" borderId="1" xfId="0" applyFont="1" applyFill="1" applyBorder="1" applyAlignment="1" applyProtection="1">
      <alignment wrapText="1"/>
    </xf>
    <xf numFmtId="49" fontId="0" fillId="2" borderId="1" xfId="0" applyNumberFormat="1" applyFont="1" applyFill="1" applyBorder="1" applyAlignment="1" applyProtection="1">
      <alignment horizontal="center" vertical="center" wrapText="1"/>
    </xf>
    <xf numFmtId="4" fontId="0" fillId="2" borderId="1" xfId="0" applyNumberFormat="1" applyFill="1" applyBorder="1" applyAlignment="1" applyProtection="1">
      <alignment horizontal="right" vertical="center"/>
    </xf>
    <xf numFmtId="49" fontId="0" fillId="0" borderId="1" xfId="0" applyNumberFormat="1" applyBorder="1" applyAlignment="1" applyProtection="1">
      <alignment vertical="center"/>
    </xf>
    <xf numFmtId="49" fontId="0" fillId="0" borderId="1" xfId="0" applyNumberFormat="1" applyFont="1" applyBorder="1" applyAlignment="1" applyProtection="1">
      <alignment vertical="center" wrapText="1"/>
    </xf>
    <xf numFmtId="0" fontId="10" fillId="0" borderId="1" xfId="0" applyFont="1" applyBorder="1" applyAlignment="1" applyProtection="1">
      <alignment wrapText="1"/>
    </xf>
    <xf numFmtId="49" fontId="0" fillId="0" borderId="1" xfId="0" applyNumberFormat="1" applyFont="1" applyBorder="1" applyAlignment="1" applyProtection="1">
      <alignment horizontal="center" vertical="center" wrapText="1"/>
    </xf>
    <xf numFmtId="4" fontId="0" fillId="0" borderId="1" xfId="0" applyNumberFormat="1" applyBorder="1" applyAlignment="1" applyProtection="1">
      <alignment horizontal="right" vertical="center"/>
    </xf>
    <xf numFmtId="4" fontId="0" fillId="0" borderId="1" xfId="0" applyNumberFormat="1" applyFill="1" applyBorder="1" applyAlignment="1" applyProtection="1">
      <alignment horizontal="right" vertical="center"/>
    </xf>
    <xf numFmtId="0" fontId="0" fillId="0" borderId="1" xfId="0" applyNumberFormat="1" applyFont="1" applyBorder="1" applyAlignment="1" applyProtection="1">
      <alignment horizontal="center" vertical="center" wrapText="1"/>
    </xf>
    <xf numFmtId="49" fontId="0" fillId="2" borderId="1" xfId="0" applyNumberFormat="1" applyFill="1" applyBorder="1" applyAlignment="1" applyProtection="1">
      <alignment vertical="center" wrapText="1"/>
    </xf>
    <xf numFmtId="49" fontId="0" fillId="0" borderId="1" xfId="0" applyNumberFormat="1" applyBorder="1" applyAlignment="1" applyProtection="1">
      <alignment vertical="center" wrapText="1"/>
    </xf>
    <xf numFmtId="0" fontId="10" fillId="2" borderId="1" xfId="0" applyFont="1" applyFill="1" applyBorder="1" applyAlignment="1" applyProtection="1">
      <alignment vertical="center" wrapText="1"/>
    </xf>
    <xf numFmtId="0" fontId="10" fillId="0" borderId="1" xfId="0" applyFont="1" applyBorder="1" applyAlignment="1" applyProtection="1">
      <alignment vertical="center" wrapText="1"/>
    </xf>
    <xf numFmtId="4" fontId="0" fillId="2" borderId="1" xfId="0" applyNumberFormat="1" applyFill="1" applyBorder="1" applyAlignment="1" applyProtection="1">
      <alignment horizontal="right" vertical="center" wrapText="1"/>
    </xf>
    <xf numFmtId="4" fontId="0" fillId="0" borderId="1" xfId="0" applyNumberFormat="1" applyBorder="1" applyAlignment="1" applyProtection="1">
      <alignment horizontal="right" vertical="center" wrapText="1"/>
    </xf>
    <xf numFmtId="0" fontId="0" fillId="2" borderId="1" xfId="0" applyFont="1" applyFill="1" applyBorder="1" applyAlignment="1" applyProtection="1">
      <alignment horizontal="left" vertical="center" wrapText="1"/>
    </xf>
    <xf numFmtId="0" fontId="0" fillId="0" borderId="1" xfId="0" applyFont="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49" fontId="6" fillId="2" borderId="1" xfId="0" applyNumberFormat="1" applyFont="1" applyFill="1" applyBorder="1" applyAlignment="1" applyProtection="1">
      <alignment vertical="center" wrapText="1"/>
    </xf>
    <xf numFmtId="4" fontId="9" fillId="2" borderId="1" xfId="0" applyNumberFormat="1" applyFont="1" applyFill="1" applyBorder="1" applyAlignment="1" applyProtection="1">
      <alignment horizontal="right"/>
    </xf>
    <xf numFmtId="49" fontId="6" fillId="0" borderId="1" xfId="0" applyNumberFormat="1" applyFont="1" applyBorder="1" applyAlignment="1" applyProtection="1">
      <alignment vertical="center" wrapText="1"/>
    </xf>
    <xf numFmtId="4" fontId="9" fillId="0" borderId="1" xfId="0" applyNumberFormat="1" applyFont="1" applyFill="1" applyBorder="1" applyAlignment="1" applyProtection="1">
      <alignment horizontal="right"/>
    </xf>
    <xf numFmtId="4" fontId="0" fillId="0" borderId="1" xfId="0" applyNumberFormat="1" applyFill="1" applyBorder="1" applyAlignment="1" applyProtection="1">
      <alignment horizontal="right"/>
    </xf>
    <xf numFmtId="49" fontId="6" fillId="2" borderId="1" xfId="0" applyNumberFormat="1" applyFont="1" applyFill="1" applyBorder="1" applyAlignment="1" applyProtection="1">
      <alignment vertical="center"/>
    </xf>
    <xf numFmtId="49" fontId="6" fillId="0" borderId="1" xfId="0" applyNumberFormat="1" applyFont="1" applyBorder="1" applyAlignment="1" applyProtection="1">
      <alignment vertical="center"/>
    </xf>
    <xf numFmtId="0" fontId="10" fillId="2" borderId="0" xfId="0" applyFont="1" applyFill="1" applyAlignment="1" applyProtection="1">
      <alignment wrapText="1"/>
    </xf>
    <xf numFmtId="0" fontId="10" fillId="0" borderId="0" xfId="0" applyFont="1" applyAlignment="1" applyProtection="1">
      <alignment wrapText="1"/>
    </xf>
    <xf numFmtId="4" fontId="6" fillId="2" borderId="1" xfId="0" applyNumberFormat="1" applyFont="1" applyFill="1" applyBorder="1" applyAlignment="1" applyProtection="1">
      <alignment horizontal="right" vertical="center"/>
    </xf>
    <xf numFmtId="4" fontId="6" fillId="0" borderId="1" xfId="0" applyNumberFormat="1" applyFont="1" applyFill="1" applyBorder="1" applyAlignment="1" applyProtection="1">
      <alignment horizontal="right" vertical="center"/>
    </xf>
    <xf numFmtId="0" fontId="10" fillId="2" borderId="1" xfId="0" applyFont="1" applyFill="1" applyBorder="1" applyAlignment="1" applyProtection="1">
      <alignment vertical="justify" wrapText="1"/>
    </xf>
    <xf numFmtId="0" fontId="10" fillId="0" borderId="1" xfId="0" applyFont="1" applyBorder="1" applyAlignment="1" applyProtection="1">
      <alignment vertical="justify" wrapText="1"/>
    </xf>
    <xf numFmtId="49" fontId="0" fillId="2" borderId="1" xfId="0" applyNumberFormat="1" applyFill="1" applyBorder="1" applyAlignment="1" applyProtection="1">
      <alignment horizontal="center" vertical="center"/>
    </xf>
    <xf numFmtId="49" fontId="0" fillId="0" borderId="1" xfId="0" applyNumberFormat="1" applyBorder="1" applyAlignment="1" applyProtection="1">
      <alignment horizontal="center" vertical="center"/>
    </xf>
    <xf numFmtId="49" fontId="6" fillId="2" borderId="1" xfId="0" applyNumberFormat="1" applyFont="1" applyFill="1" applyBorder="1" applyAlignment="1" applyProtection="1">
      <alignment horizontal="center" vertical="center" wrapText="1"/>
    </xf>
    <xf numFmtId="49" fontId="6" fillId="0" borderId="1" xfId="0" applyNumberFormat="1" applyFont="1" applyBorder="1" applyAlignment="1" applyProtection="1">
      <alignment horizontal="center" vertical="center" wrapText="1"/>
    </xf>
    <xf numFmtId="49" fontId="6" fillId="2" borderId="1" xfId="0" applyNumberFormat="1" applyFont="1" applyFill="1" applyBorder="1" applyAlignment="1" applyProtection="1">
      <alignment horizontal="left" vertical="center" wrapText="1"/>
    </xf>
    <xf numFmtId="49" fontId="6" fillId="0" borderId="1" xfId="0" applyNumberFormat="1" applyFont="1" applyBorder="1" applyAlignment="1" applyProtection="1">
      <alignment horizontal="left" vertical="center" wrapText="1"/>
    </xf>
    <xf numFmtId="0" fontId="6" fillId="0" borderId="1" xfId="0" applyNumberFormat="1" applyFont="1" applyBorder="1" applyAlignment="1" applyProtection="1">
      <alignment horizontal="center" vertical="center" wrapText="1"/>
    </xf>
    <xf numFmtId="49" fontId="0" fillId="2" borderId="1" xfId="0" applyNumberFormat="1" applyFill="1" applyBorder="1" applyAlignment="1" applyProtection="1">
      <alignment horizontal="left" vertical="center"/>
    </xf>
    <xf numFmtId="49" fontId="0" fillId="2" borderId="1" xfId="0" applyNumberFormat="1" applyFont="1" applyFill="1" applyBorder="1" applyAlignment="1" applyProtection="1">
      <alignment horizontal="left" vertical="center" wrapText="1"/>
    </xf>
    <xf numFmtId="49" fontId="0" fillId="0" borderId="1" xfId="0" applyNumberFormat="1" applyBorder="1" applyAlignment="1" applyProtection="1">
      <alignment horizontal="left" vertical="center"/>
    </xf>
    <xf numFmtId="49" fontId="0" fillId="0" borderId="1" xfId="0" applyNumberFormat="1" applyFont="1" applyBorder="1" applyAlignment="1" applyProtection="1">
      <alignment horizontal="left" vertical="center" wrapText="1"/>
    </xf>
    <xf numFmtId="49" fontId="0" fillId="2" borderId="0" xfId="0" applyNumberFormat="1" applyFont="1" applyFill="1" applyAlignment="1" applyProtection="1">
      <alignment horizontal="center" vertical="center" wrapText="1"/>
    </xf>
    <xf numFmtId="49" fontId="0" fillId="0" borderId="0" xfId="0" applyNumberFormat="1" applyFont="1" applyAlignment="1" applyProtection="1">
      <alignment horizontal="center" vertical="center" wrapText="1"/>
    </xf>
    <xf numFmtId="0" fontId="6" fillId="0" borderId="1" xfId="0" applyNumberFormat="1" applyFont="1" applyBorder="1" applyAlignment="1" applyProtection="1">
      <alignment horizontal="left" vertical="center" wrapText="1"/>
    </xf>
    <xf numFmtId="49" fontId="0" fillId="2" borderId="1" xfId="0" applyNumberFormat="1" applyFill="1" applyBorder="1" applyAlignment="1" applyProtection="1">
      <alignment horizontal="left" vertical="center" wrapText="1"/>
    </xf>
    <xf numFmtId="49" fontId="0" fillId="0" borderId="1" xfId="0" applyNumberFormat="1" applyBorder="1" applyAlignment="1" applyProtection="1">
      <alignment horizontal="left" vertical="center" wrapText="1"/>
    </xf>
    <xf numFmtId="49" fontId="0" fillId="2" borderId="1" xfId="0" applyNumberFormat="1" applyFill="1" applyBorder="1" applyAlignment="1" applyProtection="1">
      <alignment horizontal="center" vertical="center" wrapText="1"/>
    </xf>
    <xf numFmtId="49" fontId="0" fillId="0" borderId="1" xfId="0" applyNumberFormat="1" applyBorder="1" applyAlignment="1" applyProtection="1">
      <alignment horizontal="center" vertical="center" wrapText="1"/>
    </xf>
    <xf numFmtId="49" fontId="0" fillId="2" borderId="1"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horizontal="center"/>
    </xf>
    <xf numFmtId="49" fontId="0" fillId="0" borderId="1" xfId="0" applyNumberFormat="1" applyFont="1" applyBorder="1" applyAlignment="1" applyProtection="1">
      <alignment horizontal="left" vertical="center"/>
    </xf>
    <xf numFmtId="49" fontId="0" fillId="0" borderId="1" xfId="0" applyNumberFormat="1" applyFont="1" applyBorder="1" applyAlignment="1" applyProtection="1">
      <alignment horizontal="center"/>
    </xf>
    <xf numFmtId="49" fontId="0" fillId="2" borderId="1" xfId="0" applyNumberFormat="1" applyFont="1" applyFill="1" applyBorder="1" applyAlignment="1" applyProtection="1">
      <alignment horizontal="center" vertical="center"/>
    </xf>
    <xf numFmtId="49" fontId="0" fillId="0" borderId="1" xfId="0" applyNumberFormat="1" applyFont="1" applyBorder="1" applyAlignment="1" applyProtection="1">
      <alignment horizontal="center" vertical="center"/>
    </xf>
    <xf numFmtId="49" fontId="6" fillId="2" borderId="1" xfId="0" applyNumberFormat="1" applyFont="1" applyFill="1" applyBorder="1" applyAlignment="1" applyProtection="1">
      <alignment horizontal="left" vertical="center"/>
    </xf>
    <xf numFmtId="49" fontId="6" fillId="0" borderId="1" xfId="0" applyNumberFormat="1" applyFont="1" applyBorder="1" applyAlignment="1" applyProtection="1">
      <alignment horizontal="left" vertical="center"/>
    </xf>
    <xf numFmtId="49" fontId="0" fillId="2" borderId="1" xfId="0" applyNumberFormat="1" applyFont="1" applyFill="1" applyBorder="1" applyAlignment="1" applyProtection="1">
      <alignment horizontal="right" vertical="center" wrapText="1"/>
    </xf>
    <xf numFmtId="4" fontId="0" fillId="0" borderId="1" xfId="0" applyNumberFormat="1" applyFont="1" applyBorder="1" applyAlignment="1" applyProtection="1">
      <alignment horizontal="right" vertical="center"/>
    </xf>
    <xf numFmtId="0" fontId="0" fillId="0" borderId="1" xfId="0" applyNumberFormat="1" applyFont="1" applyBorder="1" applyAlignment="1" applyProtection="1">
      <alignment horizontal="right" vertical="center" wrapText="1"/>
    </xf>
    <xf numFmtId="49" fontId="6" fillId="2" borderId="1" xfId="0" applyNumberFormat="1" applyFont="1" applyFill="1" applyBorder="1" applyAlignment="1" applyProtection="1">
      <alignment horizontal="right" vertical="center" wrapText="1"/>
    </xf>
    <xf numFmtId="0" fontId="6" fillId="0" borderId="1" xfId="0" applyNumberFormat="1" applyFont="1" applyBorder="1" applyAlignment="1" applyProtection="1">
      <alignment horizontal="right" vertical="center" wrapText="1"/>
    </xf>
    <xf numFmtId="4" fontId="6" fillId="0" borderId="1" xfId="0" applyNumberFormat="1" applyFont="1" applyBorder="1" applyAlignment="1" applyProtection="1">
      <alignment horizontal="right" vertical="center"/>
    </xf>
    <xf numFmtId="0" fontId="0" fillId="2" borderId="1" xfId="0" applyFont="1" applyFill="1" applyBorder="1" applyAlignment="1" applyProtection="1">
      <alignment vertical="center" wrapText="1"/>
    </xf>
    <xf numFmtId="0" fontId="0" fillId="2" borderId="1" xfId="0" applyFont="1" applyFill="1" applyBorder="1" applyAlignment="1" applyProtection="1">
      <alignment vertical="center"/>
    </xf>
    <xf numFmtId="0" fontId="0" fillId="2" borderId="1" xfId="0" applyFont="1" applyFill="1" applyBorder="1" applyAlignment="1" applyProtection="1">
      <alignment horizontal="right" vertical="center"/>
    </xf>
    <xf numFmtId="0" fontId="0" fillId="0" borderId="1" xfId="0" applyFont="1" applyBorder="1" applyAlignment="1" applyProtection="1">
      <alignment vertical="center" wrapText="1"/>
    </xf>
    <xf numFmtId="0" fontId="0" fillId="0" borderId="1" xfId="0" applyFont="1" applyBorder="1" applyAlignment="1" applyProtection="1">
      <alignment vertical="center"/>
    </xf>
    <xf numFmtId="0" fontId="0" fillId="0" borderId="1" xfId="0" applyNumberFormat="1" applyFont="1" applyBorder="1" applyAlignment="1" applyProtection="1">
      <alignment horizontal="right" vertical="center"/>
    </xf>
    <xf numFmtId="0" fontId="0" fillId="2" borderId="1" xfId="0" applyFont="1" applyFill="1" applyBorder="1" applyAlignment="1" applyProtection="1">
      <alignment horizontal="center" vertical="center"/>
    </xf>
    <xf numFmtId="0" fontId="0" fillId="0" borderId="1" xfId="0" applyNumberFormat="1" applyFont="1" applyBorder="1" applyAlignment="1" applyProtection="1">
      <alignment horizontal="center" vertical="center"/>
    </xf>
    <xf numFmtId="0" fontId="0" fillId="2" borderId="1" xfId="0" applyFill="1" applyBorder="1" applyAlignment="1" applyProtection="1">
      <alignment vertical="center" wrapText="1"/>
    </xf>
    <xf numFmtId="0" fontId="0" fillId="2" borderId="1" xfId="0" applyFill="1" applyBorder="1" applyAlignment="1" applyProtection="1">
      <alignment vertical="center"/>
    </xf>
    <xf numFmtId="0" fontId="0" fillId="0" borderId="1" xfId="0" applyBorder="1" applyAlignment="1" applyProtection="1">
      <alignment vertical="center" wrapText="1"/>
    </xf>
    <xf numFmtId="0" fontId="0" fillId="0" borderId="1" xfId="0" applyBorder="1" applyAlignment="1" applyProtection="1">
      <alignment vertical="center"/>
    </xf>
    <xf numFmtId="0" fontId="0" fillId="0" borderId="1" xfId="0" applyFill="1" applyBorder="1" applyAlignment="1" applyProtection="1">
      <alignment vertical="center" wrapText="1"/>
    </xf>
    <xf numFmtId="4" fontId="6" fillId="2" borderId="1" xfId="0" applyNumberFormat="1" applyFont="1" applyFill="1" applyBorder="1" applyAlignment="1" applyProtection="1">
      <alignment horizontal="right"/>
    </xf>
    <xf numFmtId="4" fontId="6" fillId="0" borderId="1" xfId="0" applyNumberFormat="1" applyFont="1" applyFill="1" applyBorder="1" applyAlignment="1" applyProtection="1">
      <alignment horizontal="right"/>
    </xf>
    <xf numFmtId="49" fontId="0" fillId="2" borderId="0" xfId="0" applyNumberFormat="1" applyFill="1" applyAlignment="1" applyProtection="1">
      <alignment vertical="center"/>
    </xf>
    <xf numFmtId="49" fontId="0" fillId="2" borderId="0" xfId="0" applyNumberFormat="1" applyFont="1" applyFill="1" applyAlignment="1" applyProtection="1">
      <alignment vertical="center" wrapText="1"/>
    </xf>
    <xf numFmtId="0" fontId="0" fillId="2" borderId="0" xfId="0" applyFont="1" applyFill="1" applyAlignment="1" applyProtection="1">
      <alignment vertical="center"/>
    </xf>
    <xf numFmtId="0" fontId="0" fillId="2" borderId="0" xfId="0" applyFont="1" applyFill="1" applyAlignment="1" applyProtection="1">
      <alignment horizontal="center" vertical="center"/>
    </xf>
    <xf numFmtId="4" fontId="0" fillId="2" borderId="0" xfId="0" applyNumberFormat="1" applyFill="1" applyBorder="1" applyAlignment="1" applyProtection="1">
      <alignment horizontal="right" vertical="center"/>
    </xf>
    <xf numFmtId="49" fontId="0" fillId="0" borderId="0" xfId="0" applyNumberFormat="1" applyAlignment="1" applyProtection="1">
      <alignment vertical="center"/>
    </xf>
    <xf numFmtId="49" fontId="0" fillId="0" borderId="0" xfId="0" applyNumberFormat="1" applyFont="1" applyAlignment="1" applyProtection="1">
      <alignment vertical="center" wrapText="1"/>
    </xf>
    <xf numFmtId="0" fontId="0" fillId="0" borderId="0" xfId="0" applyFont="1" applyAlignment="1" applyProtection="1">
      <alignment vertical="center"/>
    </xf>
    <xf numFmtId="0" fontId="0" fillId="0" borderId="0" xfId="0" applyNumberFormat="1" applyFont="1" applyAlignment="1" applyProtection="1">
      <alignment horizontal="center" vertical="center"/>
    </xf>
    <xf numFmtId="4" fontId="0" fillId="0" borderId="0" xfId="0" applyNumberFormat="1" applyBorder="1" applyAlignment="1" applyProtection="1">
      <alignment horizontal="right" vertical="center"/>
    </xf>
    <xf numFmtId="0" fontId="0" fillId="2" borderId="0" xfId="0" applyFont="1" applyFill="1" applyAlignment="1" applyProtection="1">
      <alignment wrapText="1"/>
    </xf>
    <xf numFmtId="0" fontId="0" fillId="0" borderId="0" xfId="0" applyFont="1" applyAlignment="1" applyProtection="1">
      <alignment wrapText="1"/>
    </xf>
    <xf numFmtId="4" fontId="0" fillId="0" borderId="0" xfId="0" applyNumberFormat="1" applyProtection="1"/>
    <xf numFmtId="0" fontId="21" fillId="2" borderId="0" xfId="0" applyFont="1" applyFill="1" applyAlignment="1" applyProtection="1">
      <alignment horizontal="center" wrapText="1"/>
    </xf>
    <xf numFmtId="4" fontId="8" fillId="2" borderId="0" xfId="0" applyNumberFormat="1" applyFont="1" applyFill="1" applyBorder="1" applyAlignment="1" applyProtection="1">
      <alignment horizontal="center" wrapText="1"/>
    </xf>
    <xf numFmtId="0" fontId="15" fillId="2" borderId="0" xfId="0" applyFont="1" applyFill="1" applyAlignment="1" applyProtection="1">
      <alignment vertical="center" wrapText="1"/>
    </xf>
    <xf numFmtId="0" fontId="15" fillId="0" borderId="0" xfId="0" applyFont="1" applyAlignment="1" applyProtection="1">
      <alignment vertical="center" wrapText="1"/>
    </xf>
    <xf numFmtId="0" fontId="6" fillId="2" borderId="2" xfId="0" applyFont="1" applyFill="1" applyBorder="1" applyAlignment="1" applyProtection="1">
      <alignment horizontal="center" vertical="center"/>
    </xf>
    <xf numFmtId="0" fontId="6" fillId="0" borderId="2" xfId="0" applyNumberFormat="1" applyFont="1" applyBorder="1" applyAlignment="1" applyProtection="1">
      <alignment horizontal="center" vertical="center"/>
    </xf>
    <xf numFmtId="0" fontId="0" fillId="0" borderId="1" xfId="0" applyNumberFormat="1" applyBorder="1" applyAlignment="1" applyProtection="1">
      <alignment horizontal="center" vertical="center" wrapText="1"/>
    </xf>
    <xf numFmtId="49" fontId="0" fillId="0" borderId="1" xfId="0" applyNumberFormat="1" applyFill="1" applyBorder="1" applyAlignment="1" applyProtection="1">
      <alignment vertical="center"/>
    </xf>
    <xf numFmtId="0" fontId="0" fillId="0" borderId="1" xfId="0" applyNumberFormat="1" applyFont="1" applyFill="1" applyBorder="1" applyAlignment="1" applyProtection="1">
      <alignment horizontal="center" vertical="center" wrapText="1"/>
    </xf>
    <xf numFmtId="0" fontId="10" fillId="2" borderId="0" xfId="0" applyFont="1" applyFill="1" applyAlignment="1" applyProtection="1">
      <alignment vertical="center" wrapText="1"/>
    </xf>
    <xf numFmtId="0" fontId="10" fillId="0" borderId="0" xfId="0" applyFont="1" applyAlignment="1" applyProtection="1">
      <alignment vertical="center" wrapText="1"/>
    </xf>
    <xf numFmtId="0" fontId="17" fillId="2" borderId="1" xfId="0" applyFont="1" applyFill="1" applyBorder="1" applyAlignment="1" applyProtection="1">
      <alignment vertical="center" wrapText="1"/>
    </xf>
    <xf numFmtId="0" fontId="17" fillId="0" borderId="1" xfId="0" applyFont="1" applyBorder="1" applyAlignment="1" applyProtection="1">
      <alignment vertical="center" wrapText="1"/>
    </xf>
    <xf numFmtId="49" fontId="0" fillId="2" borderId="14" xfId="0" applyNumberFormat="1" applyFill="1" applyBorder="1" applyAlignment="1" applyProtection="1">
      <alignment vertical="center"/>
    </xf>
    <xf numFmtId="49" fontId="0" fillId="2" borderId="14" xfId="0" applyNumberFormat="1" applyFont="1" applyFill="1" applyBorder="1" applyAlignment="1" applyProtection="1">
      <alignment horizontal="center" vertical="center" wrapText="1"/>
    </xf>
    <xf numFmtId="4" fontId="0" fillId="2" borderId="14" xfId="0" applyNumberFormat="1" applyFill="1" applyBorder="1" applyAlignment="1" applyProtection="1">
      <alignment horizontal="right" vertical="center"/>
    </xf>
    <xf numFmtId="49" fontId="0" fillId="0" borderId="14" xfId="0" applyNumberFormat="1" applyBorder="1" applyAlignment="1" applyProtection="1">
      <alignment vertical="center"/>
    </xf>
    <xf numFmtId="0" fontId="0" fillId="0" borderId="14" xfId="0" applyNumberFormat="1" applyFont="1" applyBorder="1" applyAlignment="1" applyProtection="1">
      <alignment horizontal="center" vertical="center" wrapText="1"/>
    </xf>
    <xf numFmtId="4" fontId="0" fillId="0" borderId="14" xfId="0" applyNumberFormat="1" applyFill="1" applyBorder="1" applyAlignment="1" applyProtection="1">
      <alignment horizontal="right" vertical="center"/>
    </xf>
    <xf numFmtId="49" fontId="0" fillId="2" borderId="0" xfId="0" applyNumberFormat="1" applyFill="1" applyBorder="1" applyAlignment="1" applyProtection="1">
      <alignment vertical="center"/>
    </xf>
    <xf numFmtId="49" fontId="0" fillId="2" borderId="0" xfId="0" applyNumberFormat="1" applyFont="1" applyFill="1" applyBorder="1" applyAlignment="1" applyProtection="1">
      <alignment horizontal="center" vertical="center" wrapText="1"/>
    </xf>
    <xf numFmtId="4" fontId="0" fillId="2" borderId="0" xfId="0" applyNumberFormat="1" applyFill="1" applyBorder="1" applyAlignment="1" applyProtection="1">
      <alignment horizontal="right" vertical="center" wrapText="1"/>
    </xf>
    <xf numFmtId="49" fontId="0" fillId="0" borderId="0" xfId="0" applyNumberFormat="1" applyBorder="1" applyAlignment="1" applyProtection="1">
      <alignment vertical="center"/>
    </xf>
    <xf numFmtId="0" fontId="0" fillId="0" borderId="0" xfId="0" applyNumberFormat="1" applyFont="1" applyBorder="1" applyAlignment="1" applyProtection="1">
      <alignment horizontal="center" vertical="center" wrapText="1"/>
    </xf>
    <xf numFmtId="4" fontId="0" fillId="0" borderId="0" xfId="0" applyNumberFormat="1" applyBorder="1" applyAlignment="1" applyProtection="1">
      <alignment horizontal="right" vertical="center" wrapText="1"/>
    </xf>
    <xf numFmtId="4" fontId="0" fillId="0" borderId="0" xfId="0" applyNumberFormat="1" applyFill="1" applyBorder="1" applyAlignment="1" applyProtection="1">
      <alignment horizontal="right" vertical="center"/>
    </xf>
    <xf numFmtId="49" fontId="0" fillId="2" borderId="17" xfId="0" applyNumberFormat="1" applyFill="1" applyBorder="1" applyAlignment="1" applyProtection="1">
      <alignment vertical="center"/>
    </xf>
    <xf numFmtId="49" fontId="0" fillId="0" borderId="17" xfId="0" applyNumberFormat="1" applyBorder="1" applyAlignment="1" applyProtection="1">
      <alignment vertical="center"/>
    </xf>
    <xf numFmtId="49" fontId="0" fillId="2" borderId="18" xfId="0" applyNumberFormat="1" applyFont="1" applyFill="1" applyBorder="1" applyAlignment="1" applyProtection="1">
      <alignment vertical="center" wrapText="1"/>
    </xf>
    <xf numFmtId="49" fontId="0" fillId="2" borderId="19" xfId="0" applyNumberFormat="1" applyFill="1" applyBorder="1" applyAlignment="1" applyProtection="1">
      <alignment vertical="center" wrapText="1"/>
    </xf>
    <xf numFmtId="49" fontId="0" fillId="2" borderId="17" xfId="0" applyNumberFormat="1" applyFont="1" applyFill="1" applyBorder="1" applyAlignment="1" applyProtection="1">
      <alignment horizontal="center" vertical="center" wrapText="1"/>
    </xf>
    <xf numFmtId="49" fontId="0" fillId="0" borderId="18" xfId="0" applyNumberFormat="1" applyFont="1" applyBorder="1" applyAlignment="1" applyProtection="1">
      <alignment vertical="center" wrapText="1"/>
    </xf>
    <xf numFmtId="49" fontId="0" fillId="0" borderId="19" xfId="0" applyNumberFormat="1" applyBorder="1" applyAlignment="1" applyProtection="1">
      <alignment vertical="center" wrapText="1"/>
    </xf>
    <xf numFmtId="0" fontId="0" fillId="0" borderId="17" xfId="0" applyNumberFormat="1" applyFont="1" applyBorder="1" applyAlignment="1" applyProtection="1">
      <alignment horizontal="center" vertical="center" wrapText="1"/>
    </xf>
    <xf numFmtId="0" fontId="10" fillId="2" borderId="0" xfId="0" applyFont="1" applyFill="1" applyAlignment="1" applyProtection="1">
      <alignment horizontal="justify" vertical="center" wrapText="1"/>
    </xf>
    <xf numFmtId="4" fontId="0" fillId="0" borderId="0" xfId="0" applyNumberFormat="1" applyFill="1" applyProtection="1"/>
    <xf numFmtId="0" fontId="10" fillId="0" borderId="0" xfId="0" applyFont="1" applyAlignment="1" applyProtection="1">
      <alignment horizontal="justify" vertical="center" wrapText="1"/>
    </xf>
    <xf numFmtId="49" fontId="6" fillId="2" borderId="1" xfId="0" applyNumberFormat="1" applyFont="1" applyFill="1" applyBorder="1" applyAlignment="1" applyProtection="1">
      <alignment horizontal="center" vertical="center"/>
    </xf>
    <xf numFmtId="49" fontId="6" fillId="0" borderId="1" xfId="0" applyNumberFormat="1" applyFont="1" applyBorder="1" applyAlignment="1" applyProtection="1">
      <alignment horizontal="center" vertical="center"/>
    </xf>
    <xf numFmtId="0" fontId="6" fillId="0" borderId="1" xfId="0" applyNumberFormat="1" applyFont="1" applyBorder="1" applyAlignment="1" applyProtection="1">
      <alignment horizontal="center" vertical="center"/>
    </xf>
    <xf numFmtId="49" fontId="0" fillId="0" borderId="1" xfId="0" applyNumberFormat="1" applyFont="1" applyFill="1" applyBorder="1" applyAlignment="1" applyProtection="1">
      <alignment horizontal="center" vertical="center" wrapText="1"/>
    </xf>
    <xf numFmtId="4" fontId="16" fillId="0" borderId="0" xfId="0" applyNumberFormat="1" applyFont="1" applyProtection="1"/>
    <xf numFmtId="4" fontId="6" fillId="0" borderId="1" xfId="0" applyNumberFormat="1" applyFont="1" applyBorder="1" applyAlignment="1" applyProtection="1">
      <alignment horizontal="right"/>
    </xf>
    <xf numFmtId="0" fontId="8" fillId="0" borderId="0" xfId="0" applyFont="1" applyAlignment="1" applyProtection="1">
      <alignment horizontal="center"/>
    </xf>
    <xf numFmtId="0" fontId="8" fillId="0" borderId="0" xfId="0" applyFont="1" applyAlignment="1" applyProtection="1">
      <alignment horizontal="center" wrapText="1"/>
    </xf>
    <xf numFmtId="4" fontId="8" fillId="0" borderId="0" xfId="0" applyNumberFormat="1" applyFont="1" applyBorder="1" applyAlignment="1" applyProtection="1">
      <alignment horizontal="center" wrapText="1"/>
    </xf>
    <xf numFmtId="4" fontId="8" fillId="0" borderId="0" xfId="0" applyNumberFormat="1" applyFont="1" applyBorder="1" applyAlignment="1" applyProtection="1">
      <alignment horizontal="center"/>
    </xf>
    <xf numFmtId="0" fontId="0" fillId="0" borderId="0" xfId="0" applyAlignment="1" applyProtection="1">
      <alignment horizontal="center"/>
    </xf>
    <xf numFmtId="0" fontId="6" fillId="0" borderId="2" xfId="0" applyFont="1" applyBorder="1" applyAlignment="1" applyProtection="1">
      <alignment horizontal="center" vertical="center"/>
    </xf>
    <xf numFmtId="4" fontId="9" fillId="0" borderId="1" xfId="0" applyNumberFormat="1" applyFont="1" applyBorder="1" applyAlignment="1" applyProtection="1">
      <alignment horizontal="right"/>
    </xf>
    <xf numFmtId="0" fontId="0" fillId="0" borderId="0" xfId="0" applyAlignment="1" applyProtection="1">
      <alignment horizontal="center" vertical="center"/>
    </xf>
    <xf numFmtId="0" fontId="0" fillId="0" borderId="0" xfId="0" applyAlignment="1" applyProtection="1">
      <alignment wrapText="1"/>
    </xf>
    <xf numFmtId="4" fontId="0" fillId="0" borderId="0" xfId="0" applyNumberFormat="1" applyAlignment="1" applyProtection="1">
      <alignment horizontal="center"/>
    </xf>
    <xf numFmtId="168" fontId="10" fillId="0" borderId="0" xfId="2" applyNumberFormat="1" applyAlignment="1" applyProtection="1">
      <alignment horizontal="right" vertical="top"/>
    </xf>
    <xf numFmtId="7" fontId="52" fillId="0" borderId="0" xfId="3" applyNumberFormat="1" applyFont="1" applyProtection="1"/>
    <xf numFmtId="0" fontId="8" fillId="0" borderId="0" xfId="0" applyFont="1" applyAlignment="1">
      <alignment horizontal="center"/>
    </xf>
    <xf numFmtId="0" fontId="8" fillId="0" borderId="0" xfId="0" applyFont="1" applyAlignment="1">
      <alignment horizontal="center" wrapText="1"/>
    </xf>
    <xf numFmtId="0" fontId="8" fillId="0" borderId="0" xfId="0" applyFont="1" applyAlignment="1">
      <alignment horizontal="center" vertical="center"/>
    </xf>
    <xf numFmtId="0" fontId="62" fillId="0" borderId="0" xfId="5" applyFont="1" applyAlignment="1">
      <alignment horizontal="left" vertical="center" wrapText="1"/>
    </xf>
    <xf numFmtId="0" fontId="41" fillId="0" borderId="0" xfId="5" applyFont="1" applyAlignment="1">
      <alignment horizontal="left" vertical="center" wrapText="1"/>
    </xf>
    <xf numFmtId="0" fontId="41" fillId="0" borderId="0" xfId="5" quotePrefix="1" applyFont="1" applyAlignment="1">
      <alignment horizontal="left" vertical="center" wrapText="1"/>
    </xf>
    <xf numFmtId="0" fontId="66" fillId="0" borderId="0" xfId="5" applyFont="1" applyAlignment="1">
      <alignment vertical="center"/>
    </xf>
    <xf numFmtId="0" fontId="66" fillId="0" borderId="0" xfId="5" applyFont="1" applyAlignment="1">
      <alignment horizontal="left" vertical="center" wrapText="1"/>
    </xf>
    <xf numFmtId="49" fontId="6" fillId="0" borderId="1" xfId="0" applyNumberFormat="1" applyFont="1" applyBorder="1" applyAlignment="1" applyProtection="1">
      <alignment horizontal="left" vertical="center" wrapText="1"/>
    </xf>
    <xf numFmtId="0" fontId="8" fillId="0" borderId="0" xfId="0" applyFont="1" applyAlignment="1" applyProtection="1">
      <alignment horizontal="center"/>
    </xf>
    <xf numFmtId="0" fontId="8" fillId="0" borderId="0" xfId="0" applyFont="1" applyAlignment="1" applyProtection="1">
      <alignment horizontal="center" vertical="center"/>
    </xf>
    <xf numFmtId="49" fontId="6" fillId="0" borderId="15" xfId="0" applyNumberFormat="1" applyFont="1" applyBorder="1" applyAlignment="1" applyProtection="1">
      <alignment horizontal="center" vertical="center" wrapText="1"/>
    </xf>
    <xf numFmtId="49" fontId="6" fillId="0" borderId="13" xfId="0" applyNumberFormat="1" applyFont="1" applyBorder="1" applyAlignment="1" applyProtection="1">
      <alignment horizontal="center" vertical="center" wrapText="1"/>
    </xf>
    <xf numFmtId="49" fontId="6" fillId="0" borderId="16" xfId="0" applyNumberFormat="1" applyFont="1" applyBorder="1" applyAlignment="1" applyProtection="1">
      <alignment horizontal="center" vertical="center" wrapText="1"/>
    </xf>
    <xf numFmtId="0" fontId="0" fillId="0" borderId="0" xfId="0" applyNumberFormat="1" applyFont="1" applyBorder="1" applyAlignment="1" applyProtection="1">
      <alignment horizontal="left" vertical="center" wrapText="1"/>
    </xf>
    <xf numFmtId="49" fontId="6" fillId="0" borderId="2" xfId="0" applyNumberFormat="1" applyFont="1" applyBorder="1" applyAlignment="1" applyProtection="1">
      <alignment horizontal="left" vertical="center" wrapText="1"/>
    </xf>
    <xf numFmtId="49" fontId="6" fillId="0" borderId="6" xfId="0" applyNumberFormat="1" applyFont="1" applyBorder="1" applyAlignment="1" applyProtection="1">
      <alignment horizontal="left" vertical="center" wrapText="1"/>
    </xf>
    <xf numFmtId="49" fontId="6" fillId="2" borderId="2" xfId="0" applyNumberFormat="1" applyFont="1" applyFill="1" applyBorder="1" applyAlignment="1" applyProtection="1">
      <alignment horizontal="left" vertical="center" wrapText="1"/>
    </xf>
    <xf numFmtId="49" fontId="6" fillId="2" borderId="6" xfId="0" applyNumberFormat="1" applyFont="1" applyFill="1" applyBorder="1" applyAlignment="1" applyProtection="1">
      <alignment horizontal="left" vertical="center" wrapText="1"/>
    </xf>
    <xf numFmtId="49" fontId="6" fillId="2" borderId="1" xfId="0" applyNumberFormat="1" applyFont="1" applyFill="1" applyBorder="1" applyAlignment="1" applyProtection="1">
      <alignment horizontal="left" vertical="center" wrapText="1"/>
    </xf>
    <xf numFmtId="0" fontId="8" fillId="2" borderId="0" xfId="0" applyFont="1" applyFill="1" applyAlignment="1" applyProtection="1">
      <alignment horizontal="center"/>
    </xf>
    <xf numFmtId="0" fontId="8" fillId="2" borderId="0" xfId="0" applyFont="1" applyFill="1" applyAlignment="1" applyProtection="1">
      <alignment horizontal="center" vertical="center"/>
    </xf>
    <xf numFmtId="49" fontId="6" fillId="2" borderId="15" xfId="0" applyNumberFormat="1" applyFont="1" applyFill="1" applyBorder="1" applyAlignment="1" applyProtection="1">
      <alignment horizontal="center" vertical="center" wrapText="1"/>
    </xf>
    <xf numFmtId="49" fontId="6" fillId="2" borderId="13" xfId="0" applyNumberFormat="1" applyFont="1" applyFill="1" applyBorder="1" applyAlignment="1" applyProtection="1">
      <alignment horizontal="center" vertical="center" wrapText="1"/>
    </xf>
    <xf numFmtId="49" fontId="6" fillId="2" borderId="16" xfId="0" applyNumberFormat="1" applyFont="1" applyFill="1" applyBorder="1" applyAlignment="1" applyProtection="1">
      <alignment horizontal="center" vertical="center" wrapText="1"/>
    </xf>
    <xf numFmtId="0" fontId="0" fillId="2" borderId="0" xfId="0" applyNumberFormat="1" applyFont="1" applyFill="1" applyBorder="1" applyAlignment="1" applyProtection="1">
      <alignment horizontal="left" vertical="center" wrapText="1"/>
    </xf>
    <xf numFmtId="49" fontId="6" fillId="2" borderId="5" xfId="0" applyNumberFormat="1" applyFont="1" applyFill="1" applyBorder="1" applyAlignment="1" applyProtection="1">
      <alignment horizontal="left" vertical="center" wrapText="1"/>
    </xf>
    <xf numFmtId="49" fontId="6" fillId="2" borderId="1" xfId="0" applyNumberFormat="1" applyFont="1" applyFill="1" applyBorder="1" applyAlignment="1" applyProtection="1">
      <alignment horizontal="left" vertical="center"/>
    </xf>
    <xf numFmtId="49" fontId="6" fillId="0" borderId="1" xfId="0" applyNumberFormat="1" applyFont="1" applyBorder="1" applyAlignment="1" applyProtection="1">
      <alignment horizontal="left" vertical="center"/>
    </xf>
    <xf numFmtId="49" fontId="6" fillId="0" borderId="5" xfId="0" applyNumberFormat="1" applyFont="1" applyBorder="1" applyAlignment="1" applyProtection="1">
      <alignment horizontal="left" vertical="center" wrapText="1"/>
    </xf>
    <xf numFmtId="49" fontId="6" fillId="0" borderId="1" xfId="0" applyNumberFormat="1" applyFont="1" applyBorder="1" applyAlignment="1">
      <alignment horizontal="left" vertical="center" wrapText="1"/>
    </xf>
    <xf numFmtId="0" fontId="0" fillId="0" borderId="0" xfId="0" applyAlignment="1">
      <alignment wrapText="1"/>
    </xf>
    <xf numFmtId="0" fontId="0" fillId="0" borderId="0" xfId="0"/>
    <xf numFmtId="0" fontId="0" fillId="0" borderId="0" xfId="0"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Alignment="1">
      <alignment vertical="top" wrapText="1"/>
    </xf>
    <xf numFmtId="0" fontId="0" fillId="0" borderId="0" xfId="0" applyAlignment="1"/>
    <xf numFmtId="0" fontId="22" fillId="0" borderId="0" xfId="0" applyFont="1" applyAlignment="1">
      <alignment horizontal="left" vertical="top" wrapText="1"/>
    </xf>
    <xf numFmtId="0" fontId="19" fillId="0" borderId="9" xfId="0" applyFont="1" applyBorder="1" applyAlignment="1">
      <alignment horizontal="left" vertical="top" wrapText="1"/>
    </xf>
    <xf numFmtId="0" fontId="0" fillId="0" borderId="9" xfId="0" applyBorder="1" applyAlignment="1">
      <alignment vertical="top" wrapText="1"/>
    </xf>
    <xf numFmtId="0" fontId="0" fillId="0" borderId="0" xfId="0" applyBorder="1" applyAlignment="1">
      <alignment horizontal="left" wrapText="1"/>
    </xf>
    <xf numFmtId="0" fontId="0" fillId="0" borderId="0" xfId="0" applyAlignment="1">
      <alignment horizontal="left" vertical="center" wrapText="1"/>
    </xf>
    <xf numFmtId="0" fontId="0" fillId="0" borderId="0" xfId="0" applyFont="1" applyAlignment="1">
      <alignment horizontal="left" wrapText="1"/>
    </xf>
    <xf numFmtId="0" fontId="20" fillId="0" borderId="0" xfId="0" applyFont="1" applyAlignment="1">
      <alignment horizontal="justify" vertical="top" wrapText="1"/>
    </xf>
    <xf numFmtId="0" fontId="0" fillId="0" borderId="0" xfId="0" applyAlignment="1">
      <alignment horizontal="left" vertical="top"/>
    </xf>
    <xf numFmtId="0" fontId="9" fillId="0" borderId="0" xfId="0" applyFont="1" applyAlignment="1">
      <alignment wrapText="1"/>
    </xf>
    <xf numFmtId="4" fontId="18" fillId="0" borderId="7" xfId="0" applyNumberFormat="1" applyFont="1" applyFill="1" applyBorder="1" applyAlignment="1">
      <alignment horizontal="center" vertical="top" wrapText="1"/>
    </xf>
    <xf numFmtId="4" fontId="18" fillId="0" borderId="8" xfId="0" applyNumberFormat="1" applyFont="1" applyFill="1" applyBorder="1" applyAlignment="1">
      <alignment horizontal="center" vertical="top" wrapText="1"/>
    </xf>
    <xf numFmtId="49" fontId="0" fillId="0" borderId="0" xfId="0" applyNumberFormat="1" applyAlignment="1">
      <alignment horizontal="left" vertical="top"/>
    </xf>
    <xf numFmtId="0" fontId="0" fillId="0" borderId="0" xfId="0" applyAlignment="1">
      <alignment horizontal="center"/>
    </xf>
    <xf numFmtId="4" fontId="0" fillId="0" borderId="0" xfId="0" applyNumberFormat="1" applyAlignment="1" applyProtection="1">
      <alignment horizontal="center"/>
      <protection locked="0"/>
    </xf>
    <xf numFmtId="4" fontId="0" fillId="0" borderId="0" xfId="0" applyNumberFormat="1" applyAlignment="1">
      <alignment horizontal="right"/>
    </xf>
    <xf numFmtId="0" fontId="8" fillId="0" borderId="0" xfId="0" applyFont="1" applyAlignment="1" applyProtection="1">
      <alignment horizontal="center" wrapText="1"/>
    </xf>
    <xf numFmtId="0" fontId="10" fillId="4" borderId="1" xfId="1" applyFont="1" applyFill="1" applyBorder="1" applyAlignment="1">
      <alignment horizontal="center" vertical="top"/>
    </xf>
    <xf numFmtId="49" fontId="48" fillId="0" borderId="0" xfId="2" applyNumberFormat="1" applyFont="1" applyAlignment="1">
      <alignment horizontal="center"/>
    </xf>
    <xf numFmtId="0" fontId="48" fillId="0" borderId="0" xfId="2" applyFont="1" applyAlignment="1">
      <alignment horizontal="center"/>
    </xf>
    <xf numFmtId="0" fontId="50" fillId="0" borderId="0" xfId="3" applyFont="1" applyAlignment="1">
      <alignment horizontal="center" wrapText="1"/>
    </xf>
    <xf numFmtId="0" fontId="54" fillId="0" borderId="0" xfId="1" applyFont="1" applyAlignment="1">
      <alignment horizontal="left"/>
    </xf>
    <xf numFmtId="0" fontId="22" fillId="0" borderId="0" xfId="1" applyFont="1" applyAlignment="1">
      <alignment horizontal="justify" vertical="top"/>
    </xf>
    <xf numFmtId="0" fontId="22" fillId="0" borderId="0" xfId="1" applyFont="1" applyAlignment="1">
      <alignment horizontal="left" vertical="top"/>
    </xf>
    <xf numFmtId="0" fontId="22" fillId="0" borderId="0" xfId="1" applyFont="1" applyAlignment="1">
      <alignment horizontal="left" vertical="top" shrinkToFit="1" readingOrder="1"/>
    </xf>
    <xf numFmtId="0" fontId="22" fillId="0" borderId="0" xfId="1" applyFont="1" applyAlignment="1">
      <alignment horizontal="justify" vertical="top" wrapText="1"/>
    </xf>
    <xf numFmtId="0" fontId="22" fillId="0" borderId="0" xfId="1" applyFont="1" applyAlignment="1">
      <alignment horizontal="left" vertical="top" wrapText="1"/>
    </xf>
    <xf numFmtId="0" fontId="22" fillId="0" borderId="0" xfId="1" applyFont="1" applyAlignment="1">
      <alignment horizontal="justify" vertical="top" wrapText="1" shrinkToFit="1"/>
    </xf>
    <xf numFmtId="0" fontId="3" fillId="0" borderId="0" xfId="1" applyAlignment="1">
      <alignment horizontal="justify" vertical="top"/>
    </xf>
    <xf numFmtId="0" fontId="57" fillId="0" borderId="4" xfId="0" applyFont="1" applyBorder="1" applyAlignment="1">
      <alignment horizontal="left" vertical="top"/>
    </xf>
    <xf numFmtId="0" fontId="60" fillId="0" borderId="7" xfId="0" applyFont="1" applyBorder="1" applyAlignment="1">
      <alignment horizontal="justify" vertical="top" wrapText="1"/>
    </xf>
    <xf numFmtId="0" fontId="60" fillId="0" borderId="9" xfId="0" applyFont="1" applyBorder="1" applyAlignment="1">
      <alignment horizontal="justify" vertical="top" wrapText="1"/>
    </xf>
    <xf numFmtId="0" fontId="57" fillId="0" borderId="0" xfId="0" applyFont="1" applyAlignment="1">
      <alignment horizontal="left" vertical="top"/>
    </xf>
    <xf numFmtId="0" fontId="58" fillId="0" borderId="0" xfId="0" applyFont="1" applyAlignment="1">
      <alignment horizontal="left" vertical="top"/>
    </xf>
    <xf numFmtId="0" fontId="58" fillId="0" borderId="0" xfId="0" applyFont="1" applyAlignment="1">
      <alignment vertical="top"/>
    </xf>
    <xf numFmtId="0" fontId="59" fillId="0" borderId="0" xfId="0" applyFont="1" applyAlignment="1">
      <alignment horizontal="left" wrapText="1"/>
    </xf>
    <xf numFmtId="0" fontId="1" fillId="0" borderId="0" xfId="1" applyFont="1" applyAlignment="1">
      <alignment vertical="top"/>
    </xf>
    <xf numFmtId="0" fontId="1" fillId="0" borderId="0" xfId="1" applyFont="1" applyAlignment="1">
      <alignment vertical="top" wrapText="1"/>
    </xf>
    <xf numFmtId="0" fontId="3" fillId="0" borderId="0" xfId="1" applyAlignment="1" applyProtection="1">
      <alignment vertical="top"/>
    </xf>
    <xf numFmtId="0" fontId="10" fillId="0" borderId="1" xfId="0" applyFont="1" applyFill="1" applyBorder="1" applyAlignment="1" applyProtection="1">
      <alignment wrapText="1"/>
    </xf>
  </cellXfs>
  <cellStyles count="6">
    <cellStyle name="Navadno" xfId="0" builtinId="0"/>
    <cellStyle name="Navadno 2" xfId="1" xr:uid="{1B7F7160-393B-4EA2-A1C5-219296A20831}"/>
    <cellStyle name="Navadno 2 2" xfId="5" xr:uid="{6897C73E-37C2-4631-9EDD-6C28DF012C5D}"/>
    <cellStyle name="Navadno 3" xfId="2" xr:uid="{2D51AC97-1304-4AB2-921A-BD16CFB7535D}"/>
    <cellStyle name="Navadno 4" xfId="3" xr:uid="{B0451983-E29E-4496-940B-B6D52C06B00F}"/>
    <cellStyle name="Valuta 2" xfId="4" xr:uid="{8EE4B8B5-00D5-40EE-8B1E-11B5BF532F9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41</xdr:row>
      <xdr:rowOff>152400</xdr:rowOff>
    </xdr:from>
    <xdr:ext cx="5768340" cy="3284855"/>
    <xdr:pic>
      <xdr:nvPicPr>
        <xdr:cNvPr id="2" name="Slika 1">
          <a:extLst>
            <a:ext uri="{FF2B5EF4-FFF2-40B4-BE49-F238E27FC236}">
              <a16:creationId xmlns:a16="http://schemas.microsoft.com/office/drawing/2014/main" id="{A1A17F37-EECB-4938-9B95-2AE6FADD8C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81850"/>
          <a:ext cx="5768340" cy="328485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19050</xdr:colOff>
      <xdr:row>79</xdr:row>
      <xdr:rowOff>0</xdr:rowOff>
    </xdr:from>
    <xdr:to>
      <xdr:col>2</xdr:col>
      <xdr:colOff>2028825</xdr:colOff>
      <xdr:row>79</xdr:row>
      <xdr:rowOff>0</xdr:rowOff>
    </xdr:to>
    <xdr:sp macro="" textlink="">
      <xdr:nvSpPr>
        <xdr:cNvPr id="2" name="Text Box 13">
          <a:extLst>
            <a:ext uri="{FF2B5EF4-FFF2-40B4-BE49-F238E27FC236}">
              <a16:creationId xmlns:a16="http://schemas.microsoft.com/office/drawing/2014/main" id="{00000000-0008-0000-0400-000002000000}"/>
            </a:ext>
          </a:extLst>
        </xdr:cNvPr>
        <xdr:cNvSpPr txBox="1">
          <a:spLocks noChangeArrowheads="1"/>
        </xdr:cNvSpPr>
      </xdr:nvSpPr>
      <xdr:spPr bwMode="auto">
        <a:xfrm>
          <a:off x="419100" y="20831175"/>
          <a:ext cx="26193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CE"/>
            </a:rPr>
            <a:t>ELEKTRO MAUlična LED svetilka, ploščate okrogle oblike, premera 538mm, ohišje iz tlačno litega aluminija, brez lepila, viseča montaža . Zaščita pred prahom in vlago IP66, zaščita pred udarci IK08. Območje temperaturnega delovanja od -40°C do +50°C. Omogočeno servisiranje svetilke - zamenjava LED modula ali napajalnika. Vsaka leča ima svojo optiko (večplastnost), kar omogoča dobro enakomernost,  tudi če katera od LED pregori. Temperaturna zaščita LED modula, ki ob pregretju zatemni ali ugasne svetilko. Izhodni svetlobni tok svetilke je 2895lm, priključna moč je 24W. barvna temperature vira 3000K, indeks barvnega videza Ra &gt;70. Samostojna regulacija, brez potrebe signalnega kabla, deluje na principu izračunavanja sredine noči, mogoče je naknadno spreminjanje režima.RIBOR:</a:t>
          </a:r>
        </a:p>
        <a:p>
          <a:pPr algn="l" rtl="0">
            <a:defRPr sz="1000"/>
          </a:pPr>
          <a:r>
            <a:rPr lang="sl-SI" sz="1000" b="0" i="0" strike="noStrike">
              <a:solidFill>
                <a:srgbClr val="000000"/>
              </a:solidFill>
              <a:latin typeface="Arial CE"/>
            </a:rPr>
            <a:t>1kom - ključavnica ELEKTRO MARIBOR PE M. S.</a:t>
          </a:r>
        </a:p>
        <a:p>
          <a:pPr algn="l" rtl="0">
            <a:defRPr sz="1000"/>
          </a:pPr>
          <a:r>
            <a:rPr lang="sl-SI" sz="1000" b="0" i="0" strike="noStrike">
              <a:solidFill>
                <a:srgbClr val="000000"/>
              </a:solidFill>
              <a:latin typeface="Arial CE"/>
            </a:rPr>
            <a:t>1 kom - Števec, Iskra </a:t>
          </a:r>
        </a:p>
        <a:p>
          <a:pPr algn="l" rtl="0">
            <a:defRPr sz="1000"/>
          </a:pPr>
          <a:r>
            <a:rPr lang="sl-SI" sz="1000" b="0" i="0" strike="noStrike">
              <a:solidFill>
                <a:srgbClr val="000000"/>
              </a:solidFill>
              <a:latin typeface="Arial CE"/>
            </a:rPr>
            <a:t>1 kom - PK100/1p - 16A, Izlake</a:t>
          </a:r>
        </a:p>
        <a:p>
          <a:pPr algn="l" rtl="0">
            <a:defRPr sz="1000"/>
          </a:pPr>
          <a:r>
            <a:rPr lang="sl-SI" sz="1000" b="0" i="0" strike="noStrike">
              <a:solidFill>
                <a:srgbClr val="000000"/>
              </a:solidFill>
              <a:latin typeface="Arial CE"/>
            </a:rPr>
            <a:t>VS, N, PE sponke</a:t>
          </a:r>
        </a:p>
        <a:p>
          <a:pPr algn="l" rtl="0">
            <a:defRPr sz="1000"/>
          </a:pPr>
          <a:r>
            <a:rPr lang="sl-SI" sz="1000" b="0" i="0" strike="noStrike">
              <a:solidFill>
                <a:srgbClr val="000000"/>
              </a:solidFill>
              <a:latin typeface="Arial CE"/>
            </a:rPr>
            <a:t>droben material</a:t>
          </a:r>
          <a:endParaRPr lang="sl-SI" sz="1000" b="0" i="0" strike="noStrike">
            <a:solidFill>
              <a:srgbClr val="000000"/>
            </a:solidFill>
            <a:latin typeface="Times New Roman CE"/>
          </a:endParaRPr>
        </a:p>
        <a:p>
          <a:pPr algn="l" rtl="0">
            <a:defRPr sz="1000"/>
          </a:pPr>
          <a:endParaRPr lang="sl-SI" sz="1000" b="0" i="0" strike="noStrike">
            <a:solidFill>
              <a:srgbClr val="000000"/>
            </a:solidFill>
            <a:latin typeface="Times New Roman CE"/>
          </a:endParaRPr>
        </a:p>
        <a:p>
          <a:pPr algn="l" rtl="0">
            <a:defRPr sz="1000"/>
          </a:pPr>
          <a:endParaRPr lang="sl-SI" sz="1000" b="0" i="0" strike="noStrike">
            <a:solidFill>
              <a:srgbClr val="000000"/>
            </a:solidFill>
            <a:latin typeface="Times New Roman CE"/>
          </a:endParaRPr>
        </a:p>
      </xdr:txBody>
    </xdr:sp>
    <xdr:clientData/>
  </xdr:twoCellAnchor>
  <xdr:twoCellAnchor>
    <xdr:from>
      <xdr:col>1</xdr:col>
      <xdr:colOff>19050</xdr:colOff>
      <xdr:row>80</xdr:row>
      <xdr:rowOff>0</xdr:rowOff>
    </xdr:from>
    <xdr:to>
      <xdr:col>2</xdr:col>
      <xdr:colOff>2028825</xdr:colOff>
      <xdr:row>80</xdr:row>
      <xdr:rowOff>0</xdr:rowOff>
    </xdr:to>
    <xdr:sp macro="" textlink="">
      <xdr:nvSpPr>
        <xdr:cNvPr id="3" name="Text Box 13">
          <a:extLst>
            <a:ext uri="{FF2B5EF4-FFF2-40B4-BE49-F238E27FC236}">
              <a16:creationId xmlns:a16="http://schemas.microsoft.com/office/drawing/2014/main" id="{00000000-0008-0000-0400-000003000000}"/>
            </a:ext>
          </a:extLst>
        </xdr:cNvPr>
        <xdr:cNvSpPr txBox="1">
          <a:spLocks noChangeArrowheads="1"/>
        </xdr:cNvSpPr>
      </xdr:nvSpPr>
      <xdr:spPr bwMode="auto">
        <a:xfrm>
          <a:off x="352425" y="21031200"/>
          <a:ext cx="26193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CE"/>
            </a:rPr>
            <a:t>ELEKTRO MAUlična LED svetilka, ploščate okrogle oblike, premera 538mm, ohišje iz tlačno litega aluminija, brez lepila, viseča montaža . Zaščita pred prahom in vlago IP66, zaščita pred udarci IK08. Območje temperaturnega delovanja od -40°C do +50°C. Omogočeno servisiranje svetilke - zamenjava LED modula ali napajalnika. Vsaka leča ima svojo optiko (večplastnost), kar omogoča dobro enakomernost,  tudi če katera od LED pregori. Temperaturna zaščita LED modula, ki ob pregretju zatemni ali ugasne svetilko. Izhodni svetlobni tok svetilke je 2895lm, priključna moč je 24W. barvna temperature vira 3000K, indeks barvnega videza Ra &gt;70. Samostojna regulacija, brez potrebe signalnega kabla, deluje na principu izračunavanja sredine noči, mogoče je naknadno spreminjanje režima.RIBOR:</a:t>
          </a:r>
        </a:p>
        <a:p>
          <a:pPr algn="l" rtl="0">
            <a:defRPr sz="1000"/>
          </a:pPr>
          <a:r>
            <a:rPr lang="sl-SI" sz="1000" b="0" i="0" strike="noStrike">
              <a:solidFill>
                <a:srgbClr val="000000"/>
              </a:solidFill>
              <a:latin typeface="Arial CE"/>
            </a:rPr>
            <a:t>1kom - ključavnica ELEKTRO MARIBOR PE M. S.</a:t>
          </a:r>
        </a:p>
        <a:p>
          <a:pPr algn="l" rtl="0">
            <a:defRPr sz="1000"/>
          </a:pPr>
          <a:r>
            <a:rPr lang="sl-SI" sz="1000" b="0" i="0" strike="noStrike">
              <a:solidFill>
                <a:srgbClr val="000000"/>
              </a:solidFill>
              <a:latin typeface="Arial CE"/>
            </a:rPr>
            <a:t>1 kom - Števec, Iskra </a:t>
          </a:r>
        </a:p>
        <a:p>
          <a:pPr algn="l" rtl="0">
            <a:defRPr sz="1000"/>
          </a:pPr>
          <a:r>
            <a:rPr lang="sl-SI" sz="1000" b="0" i="0" strike="noStrike">
              <a:solidFill>
                <a:srgbClr val="000000"/>
              </a:solidFill>
              <a:latin typeface="Arial CE"/>
            </a:rPr>
            <a:t>1 kom - PK100/1p - 16A, Izlake</a:t>
          </a:r>
        </a:p>
        <a:p>
          <a:pPr algn="l" rtl="0">
            <a:defRPr sz="1000"/>
          </a:pPr>
          <a:r>
            <a:rPr lang="sl-SI" sz="1000" b="0" i="0" strike="noStrike">
              <a:solidFill>
                <a:srgbClr val="000000"/>
              </a:solidFill>
              <a:latin typeface="Arial CE"/>
            </a:rPr>
            <a:t>VS, N, PE sponke</a:t>
          </a:r>
        </a:p>
        <a:p>
          <a:pPr algn="l" rtl="0">
            <a:defRPr sz="1000"/>
          </a:pPr>
          <a:r>
            <a:rPr lang="sl-SI" sz="1000" b="0" i="0" strike="noStrike">
              <a:solidFill>
                <a:srgbClr val="000000"/>
              </a:solidFill>
              <a:latin typeface="Arial CE"/>
            </a:rPr>
            <a:t>droben material</a:t>
          </a:r>
          <a:endParaRPr lang="sl-SI" sz="1000" b="0" i="0" strike="noStrike">
            <a:solidFill>
              <a:srgbClr val="000000"/>
            </a:solidFill>
            <a:latin typeface="Times New Roman CE"/>
          </a:endParaRPr>
        </a:p>
        <a:p>
          <a:pPr algn="l" rtl="0">
            <a:defRPr sz="1000"/>
          </a:pPr>
          <a:endParaRPr lang="sl-SI" sz="1000" b="0" i="0" strike="noStrike">
            <a:solidFill>
              <a:srgbClr val="000000"/>
            </a:solidFill>
            <a:latin typeface="Times New Roman CE"/>
          </a:endParaRPr>
        </a:p>
        <a:p>
          <a:pPr algn="l" rtl="0">
            <a:defRPr sz="1000"/>
          </a:pPr>
          <a:endParaRPr lang="sl-SI" sz="1000" b="0" i="0" strike="noStrike">
            <a:solidFill>
              <a:srgbClr val="000000"/>
            </a:solidFill>
            <a:latin typeface="Times New Roman CE"/>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79</xdr:row>
      <xdr:rowOff>0</xdr:rowOff>
    </xdr:from>
    <xdr:to>
      <xdr:col>2</xdr:col>
      <xdr:colOff>2028825</xdr:colOff>
      <xdr:row>79</xdr:row>
      <xdr:rowOff>0</xdr:rowOff>
    </xdr:to>
    <xdr:sp macro="" textlink="">
      <xdr:nvSpPr>
        <xdr:cNvPr id="2" name="Text Box 13">
          <a:extLst>
            <a:ext uri="{FF2B5EF4-FFF2-40B4-BE49-F238E27FC236}">
              <a16:creationId xmlns:a16="http://schemas.microsoft.com/office/drawing/2014/main" id="{00000000-0008-0000-0500-000002000000}"/>
            </a:ext>
          </a:extLst>
        </xdr:cNvPr>
        <xdr:cNvSpPr txBox="1">
          <a:spLocks noChangeArrowheads="1"/>
        </xdr:cNvSpPr>
      </xdr:nvSpPr>
      <xdr:spPr bwMode="auto">
        <a:xfrm>
          <a:off x="352425" y="21688425"/>
          <a:ext cx="26193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CE"/>
            </a:rPr>
            <a:t>ELEKTRO MAUlična LED svetilka, ploščate okrogle oblike, premera 538mm, ohišje iz tlačno litega aluminija, brez lepila, viseča montaža . Zaščita pred prahom in vlago IP66, zaščita pred udarci IK08. Območje temperaturnega delovanja od -40°C do +50°C. Omogočeno servisiranje svetilke - zamenjava LED modula ali napajalnika. Vsaka leča ima svojo optiko (večplastnost), kar omogoča dobro enakomernost,  tudi če katera od LED pregori. Temperaturna zaščita LED modula, ki ob pregretju zatemni ali ugasne svetilko. Izhodni svetlobni tok svetilke je 2895lm, priključna moč je 24W. barvna temperature vira 3000K, indeks barvnega videza Ra &gt;70. Samostojna regulacija, brez potrebe signalnega kabla, deluje na principu izračunavanja sredine noči, mogoče je naknadno spreminjanje režima.RIBOR:</a:t>
          </a:r>
        </a:p>
        <a:p>
          <a:pPr algn="l" rtl="0">
            <a:defRPr sz="1000"/>
          </a:pPr>
          <a:r>
            <a:rPr lang="sl-SI" sz="1000" b="0" i="0" strike="noStrike">
              <a:solidFill>
                <a:srgbClr val="000000"/>
              </a:solidFill>
              <a:latin typeface="Arial CE"/>
            </a:rPr>
            <a:t>1kom - ključavnica ELEKTRO MARIBOR PE M. S.</a:t>
          </a:r>
        </a:p>
        <a:p>
          <a:pPr algn="l" rtl="0">
            <a:defRPr sz="1000"/>
          </a:pPr>
          <a:r>
            <a:rPr lang="sl-SI" sz="1000" b="0" i="0" strike="noStrike">
              <a:solidFill>
                <a:srgbClr val="000000"/>
              </a:solidFill>
              <a:latin typeface="Arial CE"/>
            </a:rPr>
            <a:t>1 kom - Števec, Iskra </a:t>
          </a:r>
        </a:p>
        <a:p>
          <a:pPr algn="l" rtl="0">
            <a:defRPr sz="1000"/>
          </a:pPr>
          <a:r>
            <a:rPr lang="sl-SI" sz="1000" b="0" i="0" strike="noStrike">
              <a:solidFill>
                <a:srgbClr val="000000"/>
              </a:solidFill>
              <a:latin typeface="Arial CE"/>
            </a:rPr>
            <a:t>1 kom - PK100/1p - 16A, Izlake</a:t>
          </a:r>
        </a:p>
        <a:p>
          <a:pPr algn="l" rtl="0">
            <a:defRPr sz="1000"/>
          </a:pPr>
          <a:r>
            <a:rPr lang="sl-SI" sz="1000" b="0" i="0" strike="noStrike">
              <a:solidFill>
                <a:srgbClr val="000000"/>
              </a:solidFill>
              <a:latin typeface="Arial CE"/>
            </a:rPr>
            <a:t>VS, N, PE sponke</a:t>
          </a:r>
        </a:p>
        <a:p>
          <a:pPr algn="l" rtl="0">
            <a:defRPr sz="1000"/>
          </a:pPr>
          <a:r>
            <a:rPr lang="sl-SI" sz="1000" b="0" i="0" strike="noStrike">
              <a:solidFill>
                <a:srgbClr val="000000"/>
              </a:solidFill>
              <a:latin typeface="Arial CE"/>
            </a:rPr>
            <a:t>droben material</a:t>
          </a:r>
          <a:endParaRPr lang="sl-SI" sz="1000" b="0" i="0" strike="noStrike">
            <a:solidFill>
              <a:srgbClr val="000000"/>
            </a:solidFill>
            <a:latin typeface="Times New Roman CE"/>
          </a:endParaRPr>
        </a:p>
        <a:p>
          <a:pPr algn="l" rtl="0">
            <a:defRPr sz="1000"/>
          </a:pPr>
          <a:endParaRPr lang="sl-SI" sz="1000" b="0" i="0" strike="noStrike">
            <a:solidFill>
              <a:srgbClr val="000000"/>
            </a:solidFill>
            <a:latin typeface="Times New Roman CE"/>
          </a:endParaRPr>
        </a:p>
        <a:p>
          <a:pPr algn="l" rtl="0">
            <a:defRPr sz="1000"/>
          </a:pPr>
          <a:endParaRPr lang="sl-SI" sz="1000" b="0" i="0" strike="noStrike">
            <a:solidFill>
              <a:srgbClr val="000000"/>
            </a:solidFill>
            <a:latin typeface="Times New Roman CE"/>
          </a:endParaRPr>
        </a:p>
      </xdr:txBody>
    </xdr:sp>
    <xdr:clientData/>
  </xdr:twoCellAnchor>
  <xdr:twoCellAnchor>
    <xdr:from>
      <xdr:col>1</xdr:col>
      <xdr:colOff>19050</xdr:colOff>
      <xdr:row>80</xdr:row>
      <xdr:rowOff>0</xdr:rowOff>
    </xdr:from>
    <xdr:to>
      <xdr:col>2</xdr:col>
      <xdr:colOff>2028825</xdr:colOff>
      <xdr:row>80</xdr:row>
      <xdr:rowOff>0</xdr:rowOff>
    </xdr:to>
    <xdr:sp macro="" textlink="">
      <xdr:nvSpPr>
        <xdr:cNvPr id="3" name="Text Box 13">
          <a:extLst>
            <a:ext uri="{FF2B5EF4-FFF2-40B4-BE49-F238E27FC236}">
              <a16:creationId xmlns:a16="http://schemas.microsoft.com/office/drawing/2014/main" id="{00000000-0008-0000-0500-000003000000}"/>
            </a:ext>
          </a:extLst>
        </xdr:cNvPr>
        <xdr:cNvSpPr txBox="1">
          <a:spLocks noChangeArrowheads="1"/>
        </xdr:cNvSpPr>
      </xdr:nvSpPr>
      <xdr:spPr bwMode="auto">
        <a:xfrm>
          <a:off x="352425" y="21031200"/>
          <a:ext cx="26193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CE"/>
            </a:rPr>
            <a:t>ELEKTRO MAUlična LED svetilka, ploščate okrogle oblike, premera 538mm, ohišje iz tlačno litega aluminija, brez lepila, viseča montaža . Zaščita pred prahom in vlago IP66, zaščita pred udarci IK08. Območje temperaturnega delovanja od -40°C do +50°C. Omogočeno servisiranje svetilke - zamenjava LED modula ali napajalnika. Vsaka leča ima svojo optiko (večplastnost), kar omogoča dobro enakomernost,  tudi če katera od LED pregori. Temperaturna zaščita LED modula, ki ob pregretju zatemni ali ugasne svetilko. Izhodni svetlobni tok svetilke je 2895lm, priključna moč je 24W. barvna temperature vira 3000K, indeks barvnega videza Ra &gt;70. Samostojna regulacija, brez potrebe signalnega kabla, deluje na principu izračunavanja sredine noči, mogoče je naknadno spreminjanje režima.RIBOR:</a:t>
          </a:r>
        </a:p>
        <a:p>
          <a:pPr algn="l" rtl="0">
            <a:defRPr sz="1000"/>
          </a:pPr>
          <a:r>
            <a:rPr lang="sl-SI" sz="1000" b="0" i="0" strike="noStrike">
              <a:solidFill>
                <a:srgbClr val="000000"/>
              </a:solidFill>
              <a:latin typeface="Arial CE"/>
            </a:rPr>
            <a:t>1kom - ključavnica ELEKTRO MARIBOR PE M. S.</a:t>
          </a:r>
        </a:p>
        <a:p>
          <a:pPr algn="l" rtl="0">
            <a:defRPr sz="1000"/>
          </a:pPr>
          <a:r>
            <a:rPr lang="sl-SI" sz="1000" b="0" i="0" strike="noStrike">
              <a:solidFill>
                <a:srgbClr val="000000"/>
              </a:solidFill>
              <a:latin typeface="Arial CE"/>
            </a:rPr>
            <a:t>1 kom - Števec, Iskra </a:t>
          </a:r>
        </a:p>
        <a:p>
          <a:pPr algn="l" rtl="0">
            <a:defRPr sz="1000"/>
          </a:pPr>
          <a:r>
            <a:rPr lang="sl-SI" sz="1000" b="0" i="0" strike="noStrike">
              <a:solidFill>
                <a:srgbClr val="000000"/>
              </a:solidFill>
              <a:latin typeface="Arial CE"/>
            </a:rPr>
            <a:t>1 kom - PK100/1p - 16A, Izlake</a:t>
          </a:r>
        </a:p>
        <a:p>
          <a:pPr algn="l" rtl="0">
            <a:defRPr sz="1000"/>
          </a:pPr>
          <a:r>
            <a:rPr lang="sl-SI" sz="1000" b="0" i="0" strike="noStrike">
              <a:solidFill>
                <a:srgbClr val="000000"/>
              </a:solidFill>
              <a:latin typeface="Arial CE"/>
            </a:rPr>
            <a:t>VS, N, PE sponke</a:t>
          </a:r>
        </a:p>
        <a:p>
          <a:pPr algn="l" rtl="0">
            <a:defRPr sz="1000"/>
          </a:pPr>
          <a:r>
            <a:rPr lang="sl-SI" sz="1000" b="0" i="0" strike="noStrike">
              <a:solidFill>
                <a:srgbClr val="000000"/>
              </a:solidFill>
              <a:latin typeface="Arial CE"/>
            </a:rPr>
            <a:t>droben material</a:t>
          </a:r>
          <a:endParaRPr lang="sl-SI" sz="1000" b="0" i="0" strike="noStrike">
            <a:solidFill>
              <a:srgbClr val="000000"/>
            </a:solidFill>
            <a:latin typeface="Times New Roman CE"/>
          </a:endParaRPr>
        </a:p>
        <a:p>
          <a:pPr algn="l" rtl="0">
            <a:defRPr sz="1000"/>
          </a:pPr>
          <a:endParaRPr lang="sl-SI" sz="1000" b="0" i="0" strike="noStrike">
            <a:solidFill>
              <a:srgbClr val="000000"/>
            </a:solidFill>
            <a:latin typeface="Times New Roman CE"/>
          </a:endParaRPr>
        </a:p>
        <a:p>
          <a:pPr algn="l" rtl="0">
            <a:defRPr sz="1000"/>
          </a:pPr>
          <a:endParaRPr lang="sl-SI" sz="1000" b="0" i="0" strike="noStrike">
            <a:solidFill>
              <a:srgbClr val="000000"/>
            </a:solidFill>
            <a:latin typeface="Times New Roman CE"/>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tja\AppData\Local\Microsoft\Windows\Temporary%20Internet%20Files\Content.Outlook\4S14KO6Y\Prejeto%20581%20A-I\ISB\VUHREDPREPUSTGRADINGIpredrac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i"/>
      <sheetName val="Rekapitulacija"/>
    </sheetNames>
    <sheetDataSet>
      <sheetData sheetId="0">
        <row r="233">
          <cell r="F233">
            <v>107400</v>
          </cell>
        </row>
      </sheetData>
      <sheetData sheetId="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B57"/>
  <sheetViews>
    <sheetView tabSelected="1" view="pageBreakPreview" topLeftCell="A11" zoomScale="85" zoomScaleNormal="80" zoomScaleSheetLayoutView="85" workbookViewId="0">
      <selection activeCell="F33" sqref="F33"/>
    </sheetView>
  </sheetViews>
  <sheetFormatPr defaultRowHeight="13.2"/>
  <cols>
    <col min="1" max="1" width="4" style="4" customWidth="1"/>
    <col min="2" max="2" width="6.44140625" bestFit="1" customWidth="1"/>
    <col min="3" max="3" width="27" customWidth="1"/>
    <col min="4" max="4" width="3.5546875" customWidth="1"/>
    <col min="5" max="5" width="4" customWidth="1"/>
    <col min="6" max="6" width="15.44140625" customWidth="1"/>
    <col min="7" max="7" width="14.44140625" customWidth="1"/>
    <col min="8" max="8" width="17.5546875" customWidth="1"/>
    <col min="9" max="9" width="13.33203125" customWidth="1"/>
    <col min="11" max="11" width="4" style="4" customWidth="1"/>
    <col min="12" max="12" width="3.6640625" style="139" customWidth="1"/>
    <col min="13" max="13" width="27" style="139" customWidth="1"/>
    <col min="14" max="14" width="3.5546875" style="139" customWidth="1"/>
    <col min="15" max="15" width="4" style="139" customWidth="1"/>
    <col min="16" max="16" width="15.44140625" style="139" customWidth="1"/>
    <col min="17" max="17" width="14.44140625" style="139" customWidth="1"/>
    <col min="18" max="18" width="17.5546875" style="139" customWidth="1"/>
    <col min="21" max="21" width="4" style="4" customWidth="1"/>
    <col min="22" max="22" width="3.6640625" style="139" customWidth="1"/>
    <col min="23" max="23" width="27" style="139" customWidth="1"/>
    <col min="24" max="24" width="3.5546875" style="139" customWidth="1"/>
    <col min="25" max="25" width="4" style="139" customWidth="1"/>
    <col min="26" max="26" width="15.44140625" style="139" customWidth="1"/>
    <col min="27" max="27" width="14.44140625" style="139" customWidth="1"/>
    <col min="28" max="28" width="17.5546875" style="139" customWidth="1"/>
  </cols>
  <sheetData>
    <row r="3" spans="1:28" ht="21">
      <c r="B3" s="660" t="s">
        <v>2</v>
      </c>
      <c r="C3" s="660"/>
      <c r="D3" s="660"/>
      <c r="E3" s="660"/>
      <c r="F3" s="660"/>
      <c r="L3" s="660" t="s">
        <v>2</v>
      </c>
      <c r="M3" s="660"/>
      <c r="N3" s="660"/>
      <c r="O3" s="660"/>
      <c r="P3" s="660"/>
      <c r="V3" s="660" t="s">
        <v>2</v>
      </c>
      <c r="W3" s="660"/>
      <c r="X3" s="660"/>
      <c r="Y3" s="660"/>
      <c r="Z3" s="660"/>
    </row>
    <row r="4" spans="1:28" ht="21">
      <c r="A4" s="658" t="s">
        <v>110</v>
      </c>
      <c r="B4" s="658"/>
      <c r="C4" s="658"/>
      <c r="D4" s="658"/>
      <c r="E4" s="658"/>
      <c r="F4" s="658"/>
      <c r="G4" s="658"/>
      <c r="K4" s="658" t="s">
        <v>110</v>
      </c>
      <c r="L4" s="658"/>
      <c r="M4" s="658"/>
      <c r="N4" s="658"/>
      <c r="O4" s="658"/>
      <c r="P4" s="658"/>
      <c r="Q4" s="658"/>
      <c r="U4" s="658" t="s">
        <v>110</v>
      </c>
      <c r="V4" s="658"/>
      <c r="W4" s="658"/>
      <c r="X4" s="658"/>
      <c r="Y4" s="658"/>
      <c r="Z4" s="658"/>
      <c r="AA4" s="658"/>
    </row>
    <row r="5" spans="1:28" ht="40.5" customHeight="1">
      <c r="A5" s="659" t="s">
        <v>276</v>
      </c>
      <c r="B5" s="659"/>
      <c r="C5" s="659"/>
      <c r="D5" s="659"/>
      <c r="E5" s="659"/>
      <c r="F5" s="659"/>
      <c r="G5" s="659"/>
      <c r="K5" s="659" t="s">
        <v>276</v>
      </c>
      <c r="L5" s="659"/>
      <c r="M5" s="659"/>
      <c r="N5" s="659"/>
      <c r="O5" s="659"/>
      <c r="P5" s="659"/>
      <c r="Q5" s="659"/>
      <c r="U5" s="659" t="s">
        <v>276</v>
      </c>
      <c r="V5" s="659"/>
      <c r="W5" s="659"/>
      <c r="X5" s="659"/>
      <c r="Y5" s="659"/>
      <c r="Z5" s="659"/>
      <c r="AA5" s="659"/>
    </row>
    <row r="6" spans="1:28" ht="21">
      <c r="A6" s="660" t="s">
        <v>818</v>
      </c>
      <c r="B6" s="660"/>
      <c r="C6" s="660"/>
      <c r="D6" s="660"/>
      <c r="E6" s="660"/>
      <c r="F6" s="660"/>
      <c r="G6" s="660"/>
      <c r="K6" s="660" t="s">
        <v>818</v>
      </c>
      <c r="L6" s="660"/>
      <c r="M6" s="660"/>
      <c r="N6" s="660"/>
      <c r="O6" s="660"/>
      <c r="P6" s="660"/>
      <c r="Q6" s="660"/>
      <c r="U6" s="660" t="s">
        <v>818</v>
      </c>
      <c r="V6" s="660"/>
      <c r="W6" s="660"/>
      <c r="X6" s="660"/>
      <c r="Y6" s="660"/>
      <c r="Z6" s="660"/>
      <c r="AA6" s="660"/>
    </row>
    <row r="7" spans="1:28" ht="21">
      <c r="A7" s="658" t="s">
        <v>278</v>
      </c>
      <c r="B7" s="658"/>
      <c r="C7" s="658"/>
      <c r="D7" s="658"/>
      <c r="E7" s="658"/>
      <c r="F7" s="658"/>
      <c r="G7" s="658"/>
      <c r="K7" s="658" t="s">
        <v>278</v>
      </c>
      <c r="L7" s="658"/>
      <c r="M7" s="658"/>
      <c r="N7" s="658"/>
      <c r="O7" s="658"/>
      <c r="P7" s="658"/>
      <c r="Q7" s="658"/>
      <c r="U7" s="658" t="s">
        <v>278</v>
      </c>
      <c r="V7" s="658"/>
      <c r="W7" s="658"/>
      <c r="X7" s="658"/>
      <c r="Y7" s="658"/>
      <c r="Z7" s="658"/>
      <c r="AA7" s="658"/>
    </row>
    <row r="8" spans="1:28" ht="21">
      <c r="A8" s="32"/>
      <c r="B8" s="32"/>
      <c r="C8" s="32"/>
      <c r="D8" s="32"/>
      <c r="E8" s="32"/>
      <c r="F8" s="32"/>
      <c r="G8" s="32"/>
      <c r="K8" s="658" t="s">
        <v>876</v>
      </c>
      <c r="L8" s="658"/>
      <c r="M8" s="658"/>
      <c r="N8" s="658"/>
      <c r="O8" s="658"/>
      <c r="P8" s="658"/>
      <c r="Q8" s="658"/>
      <c r="U8" s="658" t="s">
        <v>877</v>
      </c>
      <c r="V8" s="658"/>
      <c r="W8" s="658"/>
      <c r="X8" s="658"/>
      <c r="Y8" s="658"/>
      <c r="Z8" s="658"/>
      <c r="AA8" s="658"/>
    </row>
    <row r="9" spans="1:28" ht="21">
      <c r="A9" s="32"/>
      <c r="B9" s="32"/>
      <c r="C9" s="32"/>
      <c r="D9" s="32"/>
      <c r="E9" s="32"/>
      <c r="F9" s="32"/>
      <c r="G9" s="32"/>
      <c r="K9" s="137"/>
      <c r="L9" s="137"/>
      <c r="M9" s="137"/>
      <c r="N9" s="137"/>
      <c r="O9" s="137"/>
      <c r="P9" s="137"/>
      <c r="Q9" s="137"/>
      <c r="U9" s="137"/>
      <c r="V9" s="137"/>
      <c r="W9" s="137"/>
      <c r="X9" s="137"/>
      <c r="Y9" s="137"/>
      <c r="Z9" s="137"/>
      <c r="AA9" s="137"/>
    </row>
    <row r="10" spans="1:28" ht="21">
      <c r="A10" s="32"/>
      <c r="B10" s="32"/>
      <c r="C10" s="32"/>
      <c r="D10" s="32"/>
      <c r="E10" s="32"/>
      <c r="F10" s="32"/>
      <c r="G10" s="32"/>
      <c r="K10" s="137"/>
      <c r="L10" s="137"/>
      <c r="M10" s="137"/>
      <c r="N10" s="137"/>
      <c r="O10" s="137"/>
      <c r="P10" s="137"/>
      <c r="Q10" s="137"/>
      <c r="U10" s="137"/>
      <c r="V10" s="137"/>
      <c r="W10" s="137"/>
      <c r="X10" s="137"/>
      <c r="Y10" s="137"/>
      <c r="Z10" s="137"/>
      <c r="AA10" s="137"/>
    </row>
    <row r="12" spans="1:28" s="27" customFormat="1">
      <c r="A12" s="29"/>
      <c r="F12" s="36" t="s">
        <v>277</v>
      </c>
      <c r="G12" s="36" t="s">
        <v>689</v>
      </c>
      <c r="H12" s="64" t="s">
        <v>690</v>
      </c>
      <c r="I12" s="64"/>
      <c r="K12" s="29"/>
      <c r="P12" s="36" t="s">
        <v>277</v>
      </c>
      <c r="Q12" s="36" t="s">
        <v>689</v>
      </c>
      <c r="R12" s="64" t="s">
        <v>690</v>
      </c>
      <c r="U12" s="29"/>
      <c r="Z12" s="36" t="s">
        <v>277</v>
      </c>
      <c r="AA12" s="36" t="s">
        <v>689</v>
      </c>
      <c r="AB12" s="64" t="s">
        <v>690</v>
      </c>
    </row>
    <row r="13" spans="1:28" s="27" customFormat="1">
      <c r="A13" s="29"/>
      <c r="K13" s="29"/>
      <c r="U13" s="29"/>
    </row>
    <row r="14" spans="1:28" s="27" customFormat="1">
      <c r="A14" s="29">
        <v>1</v>
      </c>
      <c r="C14" s="27" t="s">
        <v>274</v>
      </c>
      <c r="F14" s="117">
        <f>'Regionalna cesta'!G33</f>
        <v>4000</v>
      </c>
      <c r="G14" s="117">
        <f>F14*0.22</f>
        <v>880</v>
      </c>
      <c r="H14" s="117">
        <f>F14+G14</f>
        <v>4880</v>
      </c>
      <c r="I14" s="35"/>
      <c r="K14" s="29">
        <v>1</v>
      </c>
      <c r="M14" s="27" t="s">
        <v>274</v>
      </c>
      <c r="P14" s="117">
        <f>'Regionalna cesta'!P33</f>
        <v>5466</v>
      </c>
      <c r="Q14" s="117">
        <f>P14*0.22</f>
        <v>1202.52</v>
      </c>
      <c r="R14" s="117">
        <f>P14+Q14</f>
        <v>6668.52</v>
      </c>
      <c r="U14" s="29">
        <v>1</v>
      </c>
      <c r="W14" s="27" t="s">
        <v>274</v>
      </c>
      <c r="Z14" s="117">
        <f>'Regionalna cesta'!Y33</f>
        <v>0</v>
      </c>
      <c r="AA14" s="117">
        <f>Z14*0.22</f>
        <v>0</v>
      </c>
      <c r="AB14" s="117">
        <f>Z14+AA14</f>
        <v>0</v>
      </c>
    </row>
    <row r="15" spans="1:28" s="27" customFormat="1">
      <c r="A15" s="29"/>
      <c r="G15" s="117"/>
      <c r="H15" s="117"/>
      <c r="K15" s="29"/>
      <c r="Q15" s="117"/>
      <c r="R15" s="117"/>
      <c r="U15" s="29"/>
      <c r="AA15" s="117"/>
      <c r="AB15" s="117"/>
    </row>
    <row r="16" spans="1:28" s="27" customFormat="1">
      <c r="A16" s="29">
        <v>2</v>
      </c>
      <c r="C16" s="27" t="s">
        <v>275</v>
      </c>
      <c r="F16" s="117">
        <f>'Kolesarske površine'!G31</f>
        <v>2750</v>
      </c>
      <c r="G16" s="117">
        <f t="shared" ref="G16:G20" si="0">F16*0.22</f>
        <v>605</v>
      </c>
      <c r="H16" s="117">
        <f t="shared" ref="H16:H20" si="1">F16+G16</f>
        <v>3355</v>
      </c>
      <c r="I16" s="35"/>
      <c r="K16" s="29">
        <v>2</v>
      </c>
      <c r="M16" s="27" t="s">
        <v>275</v>
      </c>
      <c r="P16" s="117">
        <f>'Kolesarske površine'!P31</f>
        <v>825</v>
      </c>
      <c r="Q16" s="117">
        <f t="shared" ref="Q16" si="2">P16*0.22</f>
        <v>181.5</v>
      </c>
      <c r="R16" s="117">
        <f t="shared" ref="R16" si="3">P16+Q16</f>
        <v>1006.5</v>
      </c>
      <c r="U16" s="29">
        <v>2</v>
      </c>
      <c r="W16" s="27" t="s">
        <v>275</v>
      </c>
      <c r="Z16" s="117">
        <f>'Kolesarske površine'!Y31</f>
        <v>1925</v>
      </c>
      <c r="AA16" s="117">
        <f t="shared" ref="AA16" si="4">Z16*0.22</f>
        <v>423.5</v>
      </c>
      <c r="AB16" s="117">
        <f t="shared" ref="AB16" si="5">Z16+AA16</f>
        <v>2348.5</v>
      </c>
    </row>
    <row r="17" spans="1:28" s="27" customFormat="1">
      <c r="A17" s="29"/>
      <c r="F17" s="35"/>
      <c r="G17" s="117"/>
      <c r="H17" s="117"/>
      <c r="K17" s="29"/>
      <c r="P17" s="35"/>
      <c r="Q17" s="117"/>
      <c r="R17" s="117"/>
      <c r="U17" s="29"/>
      <c r="Z17" s="35"/>
      <c r="AA17" s="117"/>
      <c r="AB17" s="117"/>
    </row>
    <row r="18" spans="1:28" s="27" customFormat="1">
      <c r="A18" s="29">
        <v>3</v>
      </c>
      <c r="C18" t="s">
        <v>305</v>
      </c>
      <c r="F18" s="117">
        <f>'Avtobusna postajališča'!G32</f>
        <v>1750</v>
      </c>
      <c r="G18" s="117">
        <f t="shared" si="0"/>
        <v>385</v>
      </c>
      <c r="H18" s="117">
        <f t="shared" si="1"/>
        <v>2135</v>
      </c>
      <c r="I18" s="35"/>
      <c r="K18" s="29">
        <v>3</v>
      </c>
      <c r="M18" s="139" t="s">
        <v>305</v>
      </c>
      <c r="P18" s="117">
        <v>0</v>
      </c>
      <c r="Q18" s="117">
        <f t="shared" ref="Q18" si="6">P18*0.22</f>
        <v>0</v>
      </c>
      <c r="R18" s="117">
        <f t="shared" ref="R18" si="7">P18+Q18</f>
        <v>0</v>
      </c>
      <c r="U18" s="29">
        <v>3</v>
      </c>
      <c r="W18" s="139" t="s">
        <v>305</v>
      </c>
      <c r="Z18" s="117">
        <f>'Avtobusna postajališča'!G32</f>
        <v>1750</v>
      </c>
      <c r="AA18" s="117">
        <f t="shared" ref="AA18" si="8">Z18*0.22</f>
        <v>385</v>
      </c>
      <c r="AB18" s="117">
        <f t="shared" ref="AB18" si="9">Z18+AA18</f>
        <v>2135</v>
      </c>
    </row>
    <row r="19" spans="1:28" s="27" customFormat="1">
      <c r="A19" s="29"/>
      <c r="F19" s="117"/>
      <c r="G19" s="117"/>
      <c r="H19" s="117"/>
      <c r="K19" s="29"/>
      <c r="P19" s="117"/>
      <c r="Q19" s="117"/>
      <c r="R19" s="117"/>
      <c r="U19" s="29"/>
      <c r="Z19" s="117"/>
      <c r="AA19" s="117"/>
      <c r="AB19" s="117"/>
    </row>
    <row r="20" spans="1:28" s="34" customFormat="1" ht="15">
      <c r="A20" s="29">
        <v>4</v>
      </c>
      <c r="C20" s="27" t="s">
        <v>688</v>
      </c>
      <c r="F20" s="126">
        <f>P20+Z20</f>
        <v>2000</v>
      </c>
      <c r="G20" s="126">
        <f t="shared" si="0"/>
        <v>440</v>
      </c>
      <c r="H20" s="126">
        <f t="shared" si="1"/>
        <v>2440</v>
      </c>
      <c r="I20" s="68"/>
      <c r="K20" s="29">
        <v>4</v>
      </c>
      <c r="M20" s="27" t="s">
        <v>688</v>
      </c>
      <c r="P20" s="126">
        <f>'Javna razsvetljava_DRSI'!F169</f>
        <v>1000</v>
      </c>
      <c r="Q20" s="126">
        <f t="shared" ref="Q20" si="10">P20*0.22</f>
        <v>220</v>
      </c>
      <c r="R20" s="126">
        <f t="shared" ref="R20" si="11">P20+Q20</f>
        <v>1220</v>
      </c>
      <c r="U20" s="29">
        <v>4</v>
      </c>
      <c r="W20" s="27" t="s">
        <v>688</v>
      </c>
      <c r="Z20" s="126">
        <f>'Javna razsvetljava_APACE'!F169</f>
        <v>1000</v>
      </c>
      <c r="AA20" s="126">
        <f t="shared" ref="AA20" si="12">Z20*0.22</f>
        <v>220</v>
      </c>
      <c r="AB20" s="126">
        <f t="shared" ref="AB20" si="13">Z20+AA20</f>
        <v>1220</v>
      </c>
    </row>
    <row r="21" spans="1:28" s="34" customFormat="1" ht="15">
      <c r="A21" s="29"/>
      <c r="C21" s="27"/>
      <c r="F21" s="126"/>
      <c r="G21" s="126"/>
      <c r="H21" s="126"/>
      <c r="I21" s="68"/>
      <c r="K21" s="29"/>
      <c r="M21" s="27"/>
      <c r="P21" s="126"/>
      <c r="Q21" s="126"/>
      <c r="R21" s="126"/>
      <c r="U21" s="29"/>
      <c r="W21" s="27"/>
      <c r="Z21" s="126"/>
      <c r="AA21" s="126"/>
      <c r="AB21" s="126"/>
    </row>
    <row r="22" spans="1:28" s="34" customFormat="1" ht="39.6">
      <c r="A22" s="29">
        <v>5</v>
      </c>
      <c r="C22" s="124" t="s">
        <v>691</v>
      </c>
      <c r="F22" s="126">
        <f>Ured_gradb_varstvo!F24</f>
        <v>0</v>
      </c>
      <c r="G22" s="126">
        <f t="shared" ref="G22" si="14">F22*0.22</f>
        <v>0</v>
      </c>
      <c r="H22" s="126">
        <f t="shared" ref="H22" si="15">F22+G22</f>
        <v>0</v>
      </c>
      <c r="I22" s="68"/>
      <c r="K22" s="29">
        <v>5</v>
      </c>
      <c r="M22" s="138" t="s">
        <v>691</v>
      </c>
      <c r="P22" s="126">
        <f>Ured_gradb_varstvo!F24</f>
        <v>0</v>
      </c>
      <c r="Q22" s="126">
        <f t="shared" ref="Q22" si="16">P22*0.22</f>
        <v>0</v>
      </c>
      <c r="R22" s="126">
        <f t="shared" ref="R22" si="17">P22+Q22</f>
        <v>0</v>
      </c>
      <c r="U22" s="29">
        <v>5</v>
      </c>
      <c r="W22" s="138" t="s">
        <v>691</v>
      </c>
      <c r="Z22" s="126">
        <f>Ured_gradb_varstvo!Z24</f>
        <v>0</v>
      </c>
      <c r="AA22" s="126">
        <f t="shared" ref="AA22" si="18">Z22*0.22</f>
        <v>0</v>
      </c>
      <c r="AB22" s="126">
        <f t="shared" ref="AB22" si="19">Z22+AA22</f>
        <v>0</v>
      </c>
    </row>
    <row r="23" spans="1:28" s="34" customFormat="1" ht="15">
      <c r="A23" s="29"/>
      <c r="C23" s="27"/>
      <c r="F23" s="126"/>
      <c r="G23" s="126"/>
      <c r="H23" s="126"/>
      <c r="I23" s="68"/>
      <c r="K23" s="29"/>
      <c r="M23" s="27"/>
      <c r="P23" s="126"/>
      <c r="Q23" s="126"/>
      <c r="R23" s="126"/>
      <c r="U23" s="29"/>
      <c r="W23" s="27"/>
      <c r="Z23" s="126"/>
      <c r="AA23" s="126"/>
      <c r="AB23" s="126"/>
    </row>
    <row r="24" spans="1:28" s="34" customFormat="1" ht="26.4">
      <c r="A24" s="29">
        <v>6</v>
      </c>
      <c r="C24" s="124" t="s">
        <v>695</v>
      </c>
      <c r="F24" s="126">
        <f>'Vodenje in zav_prometa'!G18</f>
        <v>40000</v>
      </c>
      <c r="G24" s="126">
        <f t="shared" ref="G24" si="20">F24*0.22</f>
        <v>8800</v>
      </c>
      <c r="H24" s="126">
        <f t="shared" ref="H24" si="21">F24+G24</f>
        <v>48800</v>
      </c>
      <c r="I24" s="68"/>
      <c r="K24" s="29">
        <v>4</v>
      </c>
      <c r="M24" s="138" t="s">
        <v>695</v>
      </c>
      <c r="P24" s="126">
        <f>'Vodenje in zav_prometa'!G18</f>
        <v>40000</v>
      </c>
      <c r="Q24" s="126">
        <f t="shared" ref="Q24" si="22">P24*0.22</f>
        <v>8800</v>
      </c>
      <c r="R24" s="126">
        <f t="shared" ref="R24" si="23">P24+Q24</f>
        <v>48800</v>
      </c>
      <c r="U24" s="29">
        <v>4</v>
      </c>
      <c r="W24" s="138" t="s">
        <v>695</v>
      </c>
      <c r="Z24" s="126">
        <f>'Vodenje in zav_prometa'!AA18</f>
        <v>0</v>
      </c>
      <c r="AA24" s="126">
        <f t="shared" ref="AA24" si="24">Z24*0.22</f>
        <v>0</v>
      </c>
      <c r="AB24" s="126">
        <f t="shared" ref="AB24" si="25">Z24+AA24</f>
        <v>0</v>
      </c>
    </row>
    <row r="25" spans="1:28" s="34" customFormat="1" ht="15">
      <c r="A25" s="29"/>
      <c r="C25" s="149"/>
      <c r="F25" s="126"/>
      <c r="G25" s="126"/>
      <c r="H25" s="126"/>
      <c r="I25" s="68"/>
      <c r="K25" s="29"/>
      <c r="M25" s="149"/>
      <c r="P25" s="126"/>
      <c r="Q25" s="126"/>
      <c r="R25" s="126"/>
      <c r="U25" s="29"/>
      <c r="W25" s="149"/>
      <c r="Z25" s="126"/>
      <c r="AA25" s="126"/>
      <c r="AB25" s="126"/>
    </row>
    <row r="26" spans="1:28" s="34" customFormat="1" ht="26.4">
      <c r="A26" s="29">
        <v>7</v>
      </c>
      <c r="C26" s="149" t="s">
        <v>1776</v>
      </c>
      <c r="F26" s="126">
        <f>'1 Gubčeva-Lackova'!G78</f>
        <v>1500</v>
      </c>
      <c r="G26" s="126">
        <f t="shared" ref="G26" si="26">F26*0.22</f>
        <v>330</v>
      </c>
      <c r="H26" s="126">
        <f t="shared" ref="H26" si="27">F26+G26</f>
        <v>1830</v>
      </c>
      <c r="I26" s="68"/>
      <c r="K26" s="29"/>
      <c r="M26" s="149"/>
      <c r="P26" s="126"/>
      <c r="Q26" s="126"/>
      <c r="R26" s="126"/>
      <c r="U26" s="29"/>
      <c r="W26" s="149"/>
      <c r="Z26" s="126"/>
      <c r="AA26" s="126"/>
      <c r="AB26" s="126"/>
    </row>
    <row r="27" spans="1:28" s="34" customFormat="1" ht="15">
      <c r="A27" s="29"/>
      <c r="C27" s="149"/>
      <c r="F27" s="126"/>
      <c r="G27" s="126"/>
      <c r="H27" s="126"/>
      <c r="I27" s="68"/>
      <c r="K27" s="29"/>
      <c r="M27" s="149"/>
      <c r="P27" s="126"/>
      <c r="Q27" s="126"/>
      <c r="R27" s="126"/>
      <c r="U27" s="29"/>
      <c r="W27" s="149"/>
      <c r="Z27" s="126"/>
      <c r="AA27" s="126"/>
      <c r="AB27" s="126"/>
    </row>
    <row r="28" spans="1:28" s="34" customFormat="1" ht="26.4">
      <c r="A28" s="29">
        <v>8</v>
      </c>
      <c r="C28" s="149" t="s">
        <v>1777</v>
      </c>
      <c r="F28" s="126">
        <f>SUM(F29:F31)</f>
        <v>6250</v>
      </c>
      <c r="G28" s="126">
        <f t="shared" ref="G28" si="28">F28*0.22</f>
        <v>1375</v>
      </c>
      <c r="H28" s="126">
        <f t="shared" ref="H28" si="29">F28+G28</f>
        <v>7625</v>
      </c>
      <c r="I28" s="68"/>
      <c r="K28" s="29"/>
      <c r="M28" s="149"/>
      <c r="P28" s="126"/>
      <c r="Q28" s="126"/>
      <c r="R28" s="126"/>
      <c r="U28" s="29"/>
      <c r="W28" s="149"/>
      <c r="Z28" s="126"/>
      <c r="AA28" s="126"/>
      <c r="AB28" s="126"/>
    </row>
    <row r="29" spans="1:28" s="34" customFormat="1" ht="15">
      <c r="A29" s="29"/>
      <c r="B29" s="29" t="s">
        <v>1778</v>
      </c>
      <c r="C29" s="149" t="s">
        <v>1781</v>
      </c>
      <c r="F29" s="126">
        <f>SPP!C9</f>
        <v>3250</v>
      </c>
      <c r="G29" s="126">
        <f t="shared" ref="G29:G37" si="30">F29*0.22</f>
        <v>715</v>
      </c>
      <c r="H29" s="126">
        <f t="shared" ref="H29:H30" si="31">F29+G29</f>
        <v>3965</v>
      </c>
      <c r="I29" s="68"/>
      <c r="K29" s="29"/>
      <c r="M29" s="149"/>
      <c r="P29" s="126"/>
      <c r="Q29" s="126"/>
      <c r="R29" s="126"/>
      <c r="U29" s="29"/>
      <c r="W29" s="149"/>
      <c r="Z29" s="126"/>
      <c r="AA29" s="126"/>
      <c r="AB29" s="126"/>
    </row>
    <row r="30" spans="1:28" s="34" customFormat="1" ht="15">
      <c r="A30" s="29"/>
      <c r="B30" s="29" t="s">
        <v>1779</v>
      </c>
      <c r="C30" s="149" t="s">
        <v>1782</v>
      </c>
      <c r="F30" s="126">
        <f>SPP!C19</f>
        <v>2750</v>
      </c>
      <c r="G30" s="126">
        <f t="shared" si="30"/>
        <v>605</v>
      </c>
      <c r="H30" s="126">
        <f t="shared" si="31"/>
        <v>3355</v>
      </c>
      <c r="I30" s="68"/>
      <c r="K30" s="29"/>
      <c r="M30" s="149"/>
      <c r="P30" s="126"/>
      <c r="Q30" s="126"/>
      <c r="R30" s="126"/>
      <c r="U30" s="29"/>
      <c r="W30" s="149"/>
      <c r="Z30" s="126"/>
      <c r="AA30" s="126"/>
      <c r="AB30" s="126"/>
    </row>
    <row r="31" spans="1:28" s="34" customFormat="1" ht="26.4">
      <c r="A31" s="29"/>
      <c r="B31" s="29" t="s">
        <v>1780</v>
      </c>
      <c r="C31" s="149" t="s">
        <v>1783</v>
      </c>
      <c r="F31" s="126">
        <f>SPP!C22</f>
        <v>250</v>
      </c>
      <c r="G31" s="126">
        <f t="shared" si="30"/>
        <v>55</v>
      </c>
      <c r="H31" s="126">
        <f>F31+G31</f>
        <v>305</v>
      </c>
      <c r="I31" s="68"/>
      <c r="K31" s="29"/>
      <c r="M31" s="149"/>
      <c r="P31" s="126"/>
      <c r="Q31" s="126"/>
      <c r="R31" s="126"/>
      <c r="U31" s="29"/>
      <c r="W31" s="149"/>
      <c r="Z31" s="126"/>
      <c r="AA31" s="126"/>
      <c r="AB31" s="126"/>
    </row>
    <row r="32" spans="1:28" s="34" customFormat="1" ht="15">
      <c r="A32" s="29"/>
      <c r="B32" s="393"/>
      <c r="C32" s="149"/>
      <c r="F32" s="126"/>
      <c r="G32" s="126"/>
      <c r="H32" s="126"/>
      <c r="I32" s="68"/>
      <c r="K32" s="29"/>
      <c r="M32" s="149"/>
      <c r="P32" s="126"/>
      <c r="Q32" s="126"/>
      <c r="R32" s="126"/>
      <c r="U32" s="29"/>
      <c r="W32" s="149"/>
      <c r="Z32" s="126"/>
      <c r="AA32" s="126"/>
      <c r="AB32" s="126"/>
    </row>
    <row r="33" spans="1:28" s="34" customFormat="1" ht="15">
      <c r="A33" s="29">
        <v>9</v>
      </c>
      <c r="B33" s="393"/>
      <c r="C33" s="149" t="s">
        <v>1788</v>
      </c>
      <c r="F33" s="126">
        <f>SUM(F34:F35)</f>
        <v>0</v>
      </c>
      <c r="G33" s="126">
        <f t="shared" si="30"/>
        <v>0</v>
      </c>
      <c r="H33" s="126">
        <f>F33+G33</f>
        <v>0</v>
      </c>
      <c r="I33" s="68"/>
      <c r="K33" s="29"/>
      <c r="M33" s="149"/>
      <c r="P33" s="126"/>
      <c r="Q33" s="126"/>
      <c r="R33" s="126"/>
      <c r="U33" s="29"/>
      <c r="W33" s="149"/>
      <c r="Z33" s="126"/>
      <c r="AA33" s="126"/>
      <c r="AB33" s="126"/>
    </row>
    <row r="34" spans="1:28" s="34" customFormat="1" ht="15">
      <c r="A34" s="29"/>
      <c r="B34" s="397" t="s">
        <v>1784</v>
      </c>
      <c r="C34" s="149" t="s">
        <v>1786</v>
      </c>
      <c r="F34" s="126">
        <f>'JR prehod GR'!H62</f>
        <v>0</v>
      </c>
      <c r="G34" s="126">
        <f t="shared" si="30"/>
        <v>0</v>
      </c>
      <c r="H34" s="126">
        <f>F34+G34</f>
        <v>0</v>
      </c>
      <c r="I34" s="68"/>
      <c r="K34" s="29"/>
      <c r="M34" s="149"/>
      <c r="P34" s="126"/>
      <c r="Q34" s="126"/>
      <c r="R34" s="126"/>
      <c r="U34" s="29"/>
      <c r="W34" s="149"/>
      <c r="Z34" s="126"/>
      <c r="AA34" s="126"/>
      <c r="AB34" s="126"/>
    </row>
    <row r="35" spans="1:28" s="34" customFormat="1" ht="15">
      <c r="A35" s="29"/>
      <c r="B35" s="397" t="s">
        <v>1785</v>
      </c>
      <c r="C35" s="149" t="s">
        <v>1787</v>
      </c>
      <c r="F35" s="126">
        <f>Semaforizacija!H79</f>
        <v>0</v>
      </c>
      <c r="G35" s="126">
        <f t="shared" si="30"/>
        <v>0</v>
      </c>
      <c r="H35" s="126">
        <f>F35+G35</f>
        <v>0</v>
      </c>
      <c r="I35" s="68"/>
      <c r="K35" s="29"/>
      <c r="M35" s="149"/>
      <c r="P35" s="126"/>
      <c r="Q35" s="126"/>
      <c r="R35" s="126"/>
      <c r="U35" s="29"/>
      <c r="W35" s="149"/>
      <c r="Z35" s="126"/>
      <c r="AA35" s="126"/>
      <c r="AB35" s="126"/>
    </row>
    <row r="36" spans="1:28" s="34" customFormat="1" ht="15">
      <c r="A36" s="29"/>
      <c r="B36" s="397"/>
      <c r="C36" s="149"/>
      <c r="F36" s="126"/>
      <c r="G36" s="126"/>
      <c r="H36" s="126"/>
      <c r="I36" s="68"/>
      <c r="K36" s="29"/>
      <c r="M36" s="149"/>
      <c r="P36" s="126"/>
      <c r="Q36" s="126"/>
      <c r="R36" s="126"/>
      <c r="U36" s="29"/>
      <c r="W36" s="149"/>
      <c r="Z36" s="126"/>
      <c r="AA36" s="126"/>
      <c r="AB36" s="126"/>
    </row>
    <row r="37" spans="1:28" s="34" customFormat="1" ht="15">
      <c r="A37" s="29">
        <v>10</v>
      </c>
      <c r="B37" s="397"/>
      <c r="C37" s="149" t="s">
        <v>700</v>
      </c>
      <c r="F37" s="126">
        <f>(F14+F16+F18+F20+F22+F24+F26+F28+F33)*0.1</f>
        <v>5825</v>
      </c>
      <c r="G37" s="126">
        <f t="shared" si="30"/>
        <v>1281.5</v>
      </c>
      <c r="H37" s="126">
        <f>F37+G37</f>
        <v>7106.5</v>
      </c>
      <c r="I37" s="68"/>
      <c r="K37" s="29"/>
      <c r="M37" s="149"/>
      <c r="P37" s="126"/>
      <c r="Q37" s="126"/>
      <c r="R37" s="126"/>
      <c r="U37" s="29"/>
      <c r="W37" s="149"/>
      <c r="Z37" s="126"/>
      <c r="AA37" s="126"/>
      <c r="AB37" s="126"/>
    </row>
    <row r="38" spans="1:28" s="34" customFormat="1" ht="15">
      <c r="A38" s="33"/>
      <c r="B38" s="393"/>
      <c r="F38" s="118"/>
      <c r="G38" s="117"/>
      <c r="H38" s="117"/>
      <c r="K38" s="33"/>
      <c r="P38" s="118"/>
      <c r="Q38" s="117"/>
      <c r="R38" s="117"/>
      <c r="U38" s="33"/>
      <c r="Z38" s="118"/>
      <c r="AA38" s="117"/>
      <c r="AB38" s="117"/>
    </row>
    <row r="39" spans="1:28" s="34" customFormat="1" ht="15">
      <c r="A39" s="33"/>
      <c r="C39" s="6" t="s">
        <v>17</v>
      </c>
      <c r="F39" s="119">
        <f>F14+F16+F18+F20+F22+F24+F26+F28+F33+F37</f>
        <v>64075</v>
      </c>
      <c r="G39" s="119">
        <f>F39*0.22</f>
        <v>14096.5</v>
      </c>
      <c r="H39" s="120">
        <f>F39+G39</f>
        <v>78171.5</v>
      </c>
      <c r="I39" s="37"/>
      <c r="K39" s="33"/>
      <c r="M39" s="6" t="s">
        <v>17</v>
      </c>
      <c r="P39" s="119">
        <f>P14+P16+P18+P20+P22+P24</f>
        <v>47291</v>
      </c>
      <c r="Q39" s="119">
        <f t="shared" ref="Q39" si="32">P39*0.22</f>
        <v>10404.02</v>
      </c>
      <c r="R39" s="120">
        <f t="shared" ref="R39" si="33">P39+Q39</f>
        <v>57695.020000000004</v>
      </c>
      <c r="U39" s="33"/>
      <c r="W39" s="6" t="s">
        <v>17</v>
      </c>
      <c r="Z39" s="119">
        <f>Z14+Z16+Z18+Z20+Z22+Z24</f>
        <v>4675</v>
      </c>
      <c r="AA39" s="119">
        <f t="shared" ref="AA39" si="34">Z39*0.22</f>
        <v>1028.5</v>
      </c>
      <c r="AB39" s="120">
        <f t="shared" ref="AB39" si="35">Z39+AA39</f>
        <v>5703.5</v>
      </c>
    </row>
    <row r="40" spans="1:28" s="34" customFormat="1" ht="15">
      <c r="A40" s="33"/>
      <c r="C40" s="9"/>
      <c r="F40" s="117"/>
      <c r="K40" s="33"/>
      <c r="M40" s="9"/>
      <c r="P40" s="117"/>
      <c r="U40" s="33"/>
      <c r="W40" s="9"/>
      <c r="Z40" s="117"/>
    </row>
    <row r="41" spans="1:28" s="34" customFormat="1" ht="15">
      <c r="A41" s="33"/>
      <c r="C41" s="1"/>
      <c r="F41" s="117"/>
      <c r="H41" s="35"/>
      <c r="I41" s="35"/>
      <c r="K41" s="33"/>
      <c r="M41" s="1"/>
      <c r="P41" s="117"/>
      <c r="R41" s="35"/>
      <c r="U41" s="33"/>
      <c r="W41" s="1"/>
      <c r="Z41" s="117"/>
      <c r="AB41" s="35"/>
    </row>
    <row r="42" spans="1:28" s="34" customFormat="1" ht="15">
      <c r="A42" s="33"/>
      <c r="C42" s="9"/>
      <c r="F42" s="117"/>
      <c r="K42" s="33"/>
      <c r="M42" s="9"/>
      <c r="P42" s="117"/>
      <c r="U42" s="33"/>
      <c r="W42" s="9"/>
      <c r="Z42" s="117"/>
    </row>
    <row r="43" spans="1:28" s="34" customFormat="1" ht="15">
      <c r="A43" s="33"/>
      <c r="C43" s="6"/>
      <c r="F43" s="120"/>
      <c r="H43" s="69"/>
      <c r="I43" s="69"/>
      <c r="K43" s="33"/>
      <c r="M43" s="6"/>
      <c r="P43" s="120"/>
      <c r="R43" s="69"/>
      <c r="U43" s="33"/>
      <c r="W43" s="6"/>
      <c r="Z43" s="120"/>
      <c r="AB43" s="69"/>
    </row>
    <row r="44" spans="1:28" s="34" customFormat="1" ht="15">
      <c r="A44" s="33"/>
      <c r="C44" s="136"/>
      <c r="F44" s="27"/>
      <c r="K44" s="33"/>
      <c r="M44" s="136"/>
      <c r="P44" s="27"/>
      <c r="U44" s="33"/>
      <c r="W44" s="136"/>
      <c r="Z44" s="27"/>
    </row>
    <row r="45" spans="1:28" s="34" customFormat="1" ht="15">
      <c r="A45" s="33"/>
      <c r="C45" s="136"/>
      <c r="K45" s="33"/>
      <c r="M45" s="136"/>
      <c r="U45" s="33"/>
      <c r="W45" s="136"/>
    </row>
    <row r="46" spans="1:28" s="34" customFormat="1" ht="15">
      <c r="A46" s="33"/>
      <c r="K46" s="33"/>
      <c r="U46" s="33"/>
    </row>
    <row r="47" spans="1:28" s="34" customFormat="1" ht="15">
      <c r="A47" s="33"/>
      <c r="K47" s="33"/>
      <c r="U47" s="33"/>
    </row>
    <row r="53" spans="6:28">
      <c r="F53" s="43"/>
      <c r="H53" s="43"/>
      <c r="P53" s="43"/>
      <c r="R53" s="43"/>
      <c r="Z53" s="43"/>
      <c r="AB53" s="43"/>
    </row>
    <row r="54" spans="6:28">
      <c r="F54" s="43"/>
      <c r="H54" s="43"/>
      <c r="P54" s="43"/>
      <c r="R54" s="43"/>
      <c r="Z54" s="43"/>
      <c r="AB54" s="43"/>
    </row>
    <row r="55" spans="6:28">
      <c r="F55" s="43"/>
      <c r="H55" s="43"/>
      <c r="P55" s="43"/>
      <c r="R55" s="43"/>
      <c r="Z55" s="43"/>
      <c r="AB55" s="43"/>
    </row>
    <row r="56" spans="6:28">
      <c r="F56" s="43"/>
      <c r="H56" s="43"/>
      <c r="P56" s="43"/>
      <c r="R56" s="43"/>
      <c r="Z56" s="43"/>
      <c r="AB56" s="43"/>
    </row>
    <row r="57" spans="6:28">
      <c r="F57" s="43"/>
      <c r="H57" s="43"/>
      <c r="P57" s="43"/>
      <c r="R57" s="43"/>
      <c r="Z57" s="43"/>
      <c r="AB57" s="43"/>
    </row>
  </sheetData>
  <sheetProtection algorithmName="SHA-512" hashValue="MlmoZ3C2S/DMzHlZwn15DdO756cIuknvAJgXjyiw9oah7jGY9tnhIAOdtPRFG12k+WhOG0UhVKWjIpK5VLCKPw==" saltValue="Tnlzvo2MABeI3f0ThfJdiQ==" spinCount="100000" sheet="1" objects="1" scenarios="1"/>
  <mergeCells count="17">
    <mergeCell ref="K8:Q8"/>
    <mergeCell ref="U8:AA8"/>
    <mergeCell ref="V3:Z3"/>
    <mergeCell ref="U4:AA4"/>
    <mergeCell ref="U5:AA5"/>
    <mergeCell ref="U6:AA6"/>
    <mergeCell ref="U7:AA7"/>
    <mergeCell ref="L3:P3"/>
    <mergeCell ref="K4:Q4"/>
    <mergeCell ref="K5:Q5"/>
    <mergeCell ref="K6:Q6"/>
    <mergeCell ref="K7:Q7"/>
    <mergeCell ref="A4:G4"/>
    <mergeCell ref="A5:G5"/>
    <mergeCell ref="A6:G6"/>
    <mergeCell ref="A7:G7"/>
    <mergeCell ref="B3:F3"/>
  </mergeCells>
  <pageMargins left="0.70866141732283472" right="0.19685039370078741" top="0.74803149606299213" bottom="0.74803149606299213" header="0.31496062992125984" footer="0.31496062992125984"/>
  <pageSetup paperSize="9" scale="85" orientation="portrait" horizontalDpi="300" r:id="rId1"/>
  <colBreaks count="2" manualBreakCount="2">
    <brk id="8" max="38" man="1"/>
    <brk id="1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0085A-5C7E-46D6-91CA-8E7E71CA9DF8}">
  <dimension ref="A1:G82"/>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C45" sqref="C45"/>
    </sheetView>
  </sheetViews>
  <sheetFormatPr defaultColWidth="9.109375" defaultRowHeight="14.4"/>
  <cols>
    <col min="1" max="1" width="9.109375" style="163"/>
    <col min="2" max="2" width="9.109375" style="164"/>
    <col min="3" max="3" width="57" style="164" customWidth="1"/>
    <col min="4" max="6" width="9.109375" style="163"/>
    <col min="7" max="7" width="12.88671875" style="163" customWidth="1"/>
    <col min="8" max="16384" width="9.109375" style="163"/>
  </cols>
  <sheetData>
    <row r="1" spans="1:7">
      <c r="D1" s="712" t="s">
        <v>896</v>
      </c>
      <c r="E1" s="712"/>
      <c r="F1" s="712"/>
      <c r="G1" s="712"/>
    </row>
    <row r="2" spans="1:7" ht="28.8">
      <c r="C2" s="164" t="s">
        <v>941</v>
      </c>
      <c r="D2" s="178" t="s">
        <v>284</v>
      </c>
      <c r="E2" s="177" t="s">
        <v>587</v>
      </c>
      <c r="F2" s="176" t="s">
        <v>940</v>
      </c>
      <c r="G2" s="175" t="s">
        <v>277</v>
      </c>
    </row>
    <row r="3" spans="1:7">
      <c r="A3" s="170" t="s">
        <v>939</v>
      </c>
    </row>
    <row r="4" spans="1:7">
      <c r="A4" s="170" t="s">
        <v>938</v>
      </c>
    </row>
    <row r="5" spans="1:7" ht="28.8">
      <c r="A5" s="163" t="s">
        <v>937</v>
      </c>
      <c r="B5" s="164" t="s">
        <v>936</v>
      </c>
      <c r="C5" s="164" t="s">
        <v>935</v>
      </c>
    </row>
    <row r="7" spans="1:7" ht="28.8">
      <c r="A7" s="163">
        <v>111</v>
      </c>
      <c r="C7" s="164" t="s">
        <v>934</v>
      </c>
      <c r="D7" s="163" t="s">
        <v>928</v>
      </c>
      <c r="E7" s="163">
        <v>518</v>
      </c>
      <c r="F7" s="416"/>
      <c r="G7" s="165">
        <f>ROUND(E7*F7,2)</f>
        <v>0</v>
      </c>
    </row>
    <row r="8" spans="1:7">
      <c r="F8" s="416"/>
      <c r="G8" s="165"/>
    </row>
    <row r="9" spans="1:7" ht="28.8">
      <c r="A9" s="163">
        <v>112</v>
      </c>
      <c r="C9" s="164" t="s">
        <v>933</v>
      </c>
      <c r="D9" s="163" t="s">
        <v>928</v>
      </c>
      <c r="E9" s="163">
        <v>518</v>
      </c>
      <c r="F9" s="416"/>
      <c r="G9" s="165">
        <f t="shared" ref="G9" si="0">ROUND(E9*F9,2)</f>
        <v>0</v>
      </c>
    </row>
    <row r="10" spans="1:7">
      <c r="C10" s="394" t="s">
        <v>906</v>
      </c>
      <c r="D10" s="323"/>
      <c r="E10" s="323"/>
      <c r="F10" s="417"/>
      <c r="G10" s="395">
        <f>G7+G9</f>
        <v>0</v>
      </c>
    </row>
    <row r="11" spans="1:7">
      <c r="A11" s="170" t="s">
        <v>932</v>
      </c>
      <c r="F11" s="416"/>
      <c r="G11" s="165"/>
    </row>
    <row r="12" spans="1:7" ht="28.8">
      <c r="A12" s="163">
        <v>121</v>
      </c>
      <c r="C12" s="164" t="s">
        <v>931</v>
      </c>
      <c r="D12" s="163" t="s">
        <v>930</v>
      </c>
      <c r="E12" s="163">
        <v>20</v>
      </c>
      <c r="F12" s="416"/>
      <c r="G12" s="165">
        <f t="shared" ref="G12" si="1">ROUND(E12*F12,2)</f>
        <v>0</v>
      </c>
    </row>
    <row r="13" spans="1:7">
      <c r="F13" s="416"/>
      <c r="G13" s="165"/>
    </row>
    <row r="14" spans="1:7" ht="28.8">
      <c r="A14" s="163">
        <v>122</v>
      </c>
      <c r="C14" s="164" t="s">
        <v>929</v>
      </c>
      <c r="D14" s="163" t="s">
        <v>913</v>
      </c>
      <c r="E14" s="163">
        <v>120</v>
      </c>
      <c r="F14" s="416"/>
      <c r="G14" s="165">
        <f t="shared" ref="G14" si="2">ROUND(E14*F14,2)</f>
        <v>0</v>
      </c>
    </row>
    <row r="15" spans="1:7">
      <c r="F15" s="416"/>
      <c r="G15" s="165"/>
    </row>
    <row r="16" spans="1:7" ht="28.8">
      <c r="A16" s="163">
        <v>123</v>
      </c>
      <c r="C16" s="732" t="s">
        <v>1830</v>
      </c>
      <c r="D16" s="731" t="s">
        <v>1829</v>
      </c>
      <c r="E16" s="163">
        <v>1</v>
      </c>
      <c r="F16" s="733">
        <v>1500</v>
      </c>
      <c r="G16" s="165">
        <f t="shared" ref="G16" si="3">ROUND(E16*F16,2)</f>
        <v>1500</v>
      </c>
    </row>
    <row r="17" spans="1:7">
      <c r="F17" s="416"/>
      <c r="G17" s="165"/>
    </row>
    <row r="18" spans="1:7">
      <c r="A18" s="163">
        <v>124</v>
      </c>
      <c r="C18" s="164" t="s">
        <v>927</v>
      </c>
      <c r="D18" s="163" t="s">
        <v>913</v>
      </c>
      <c r="E18" s="163">
        <v>15</v>
      </c>
      <c r="F18" s="416"/>
      <c r="G18" s="165">
        <f t="shared" ref="G18" si="4">ROUND(E18*F18,2)</f>
        <v>0</v>
      </c>
    </row>
    <row r="19" spans="1:7">
      <c r="F19" s="416"/>
      <c r="G19" s="165"/>
    </row>
    <row r="20" spans="1:7" ht="28.8">
      <c r="A20" s="163">
        <v>125</v>
      </c>
      <c r="C20" s="164" t="s">
        <v>926</v>
      </c>
      <c r="D20" s="163" t="s">
        <v>6</v>
      </c>
      <c r="E20" s="163">
        <v>35</v>
      </c>
      <c r="F20" s="416"/>
      <c r="G20" s="165">
        <f t="shared" ref="G20" si="5">ROUND(E20*F20,2)</f>
        <v>0</v>
      </c>
    </row>
    <row r="21" spans="1:7">
      <c r="F21" s="416"/>
      <c r="G21" s="165"/>
    </row>
    <row r="22" spans="1:7" ht="28.8">
      <c r="A22" s="163">
        <v>126</v>
      </c>
      <c r="C22" s="164" t="s">
        <v>925</v>
      </c>
      <c r="D22" s="163" t="s">
        <v>6</v>
      </c>
      <c r="E22" s="163">
        <v>35</v>
      </c>
      <c r="F22" s="416"/>
      <c r="G22" s="165">
        <f t="shared" ref="G22" si="6">ROUND(E22*F22,2)</f>
        <v>0</v>
      </c>
    </row>
    <row r="23" spans="1:7">
      <c r="A23" s="173"/>
      <c r="B23" s="174"/>
      <c r="C23" s="394" t="s">
        <v>906</v>
      </c>
      <c r="D23" s="323"/>
      <c r="E23" s="323"/>
      <c r="F23" s="417"/>
      <c r="G23" s="395">
        <f>SUM(G12:G22)</f>
        <v>1500</v>
      </c>
    </row>
    <row r="24" spans="1:7">
      <c r="A24" s="173"/>
      <c r="B24" s="174"/>
      <c r="F24" s="416"/>
      <c r="G24" s="165"/>
    </row>
    <row r="25" spans="1:7">
      <c r="A25" s="170" t="s">
        <v>901</v>
      </c>
      <c r="B25" s="174"/>
      <c r="F25" s="416"/>
      <c r="G25" s="165"/>
    </row>
    <row r="26" spans="1:7">
      <c r="A26" s="170"/>
      <c r="B26" s="174"/>
      <c r="F26" s="416"/>
      <c r="G26" s="165"/>
    </row>
    <row r="27" spans="1:7" ht="28.8">
      <c r="A27" s="163">
        <v>211</v>
      </c>
      <c r="B27" s="174"/>
      <c r="C27" s="164" t="s">
        <v>924</v>
      </c>
      <c r="D27" s="163" t="s">
        <v>913</v>
      </c>
      <c r="E27" s="163">
        <v>15</v>
      </c>
      <c r="F27" s="416"/>
      <c r="G27" s="165">
        <f t="shared" ref="G27" si="7">ROUND(E27*F27,2)</f>
        <v>0</v>
      </c>
    </row>
    <row r="28" spans="1:7">
      <c r="A28" s="173"/>
      <c r="B28" s="174"/>
      <c r="F28" s="416"/>
      <c r="G28" s="165"/>
    </row>
    <row r="29" spans="1:7" ht="28.8">
      <c r="A29" s="163">
        <v>212</v>
      </c>
      <c r="B29" s="174"/>
      <c r="C29" s="164" t="s">
        <v>923</v>
      </c>
      <c r="D29" s="163" t="s">
        <v>913</v>
      </c>
      <c r="E29" s="163">
        <v>15</v>
      </c>
      <c r="F29" s="416"/>
      <c r="G29" s="165">
        <f t="shared" ref="G29" si="8">ROUND(E29*F29,2)</f>
        <v>0</v>
      </c>
    </row>
    <row r="30" spans="1:7">
      <c r="A30" s="173"/>
      <c r="B30" s="174"/>
      <c r="F30" s="416"/>
      <c r="G30" s="165"/>
    </row>
    <row r="31" spans="1:7" ht="28.8">
      <c r="A31" s="163">
        <v>213</v>
      </c>
      <c r="B31" s="174"/>
      <c r="C31" s="164" t="s">
        <v>922</v>
      </c>
      <c r="D31" s="163" t="s">
        <v>6</v>
      </c>
      <c r="E31" s="163">
        <v>20</v>
      </c>
      <c r="F31" s="416"/>
      <c r="G31" s="165">
        <f t="shared" ref="G31" si="9">ROUND(E31*F31,2)</f>
        <v>0</v>
      </c>
    </row>
    <row r="32" spans="1:7">
      <c r="B32" s="174"/>
      <c r="F32" s="416"/>
      <c r="G32" s="165"/>
    </row>
    <row r="33" spans="1:7" ht="57.6">
      <c r="A33" s="163">
        <v>214</v>
      </c>
      <c r="B33" s="174"/>
      <c r="C33" s="164" t="s">
        <v>921</v>
      </c>
      <c r="D33" s="163" t="s">
        <v>913</v>
      </c>
      <c r="E33" s="163">
        <v>7</v>
      </c>
      <c r="F33" s="416"/>
      <c r="G33" s="165">
        <f t="shared" ref="G33" si="10">ROUND(E33*F33,2)</f>
        <v>0</v>
      </c>
    </row>
    <row r="34" spans="1:7">
      <c r="B34" s="174"/>
      <c r="F34" s="416"/>
      <c r="G34" s="165"/>
    </row>
    <row r="35" spans="1:7">
      <c r="A35" s="173"/>
      <c r="B35" s="174"/>
      <c r="C35" s="394" t="s">
        <v>906</v>
      </c>
      <c r="D35" s="323"/>
      <c r="E35" s="323"/>
      <c r="F35" s="417"/>
      <c r="G35" s="395">
        <f>SUM(G27:G31)</f>
        <v>0</v>
      </c>
    </row>
    <row r="36" spans="1:7">
      <c r="A36" s="173"/>
      <c r="B36" s="174"/>
      <c r="F36" s="416"/>
      <c r="G36" s="165"/>
    </row>
    <row r="37" spans="1:7">
      <c r="A37" s="173" t="s">
        <v>920</v>
      </c>
      <c r="B37" s="174"/>
      <c r="F37" s="416"/>
      <c r="G37" s="165"/>
    </row>
    <row r="38" spans="1:7">
      <c r="A38" s="173"/>
      <c r="B38" s="174"/>
      <c r="F38" s="416"/>
      <c r="G38" s="165"/>
    </row>
    <row r="39" spans="1:7" ht="28.8">
      <c r="A39" s="163">
        <v>311</v>
      </c>
      <c r="C39" s="164" t="s">
        <v>919</v>
      </c>
      <c r="D39" s="163" t="s">
        <v>6</v>
      </c>
      <c r="E39" s="163">
        <v>320</v>
      </c>
      <c r="F39" s="416"/>
      <c r="G39" s="165">
        <f t="shared" ref="G39" si="11">ROUND(E39*F39,2)</f>
        <v>0</v>
      </c>
    </row>
    <row r="40" spans="1:7">
      <c r="F40" s="416"/>
      <c r="G40" s="165"/>
    </row>
    <row r="41" spans="1:7" ht="28.8">
      <c r="A41" s="163">
        <v>312</v>
      </c>
      <c r="C41" s="732" t="s">
        <v>1835</v>
      </c>
      <c r="D41" s="163" t="s">
        <v>6</v>
      </c>
      <c r="E41" s="163">
        <v>320</v>
      </c>
      <c r="F41" s="416"/>
      <c r="G41" s="165">
        <f t="shared" ref="G41" si="12">ROUND(E41*F41,2)</f>
        <v>0</v>
      </c>
    </row>
    <row r="42" spans="1:7">
      <c r="F42" s="416"/>
      <c r="G42" s="165"/>
    </row>
    <row r="43" spans="1:7" ht="28.8">
      <c r="A43" s="163">
        <v>313</v>
      </c>
      <c r="C43" s="732" t="s">
        <v>918</v>
      </c>
      <c r="D43" s="163" t="s">
        <v>6</v>
      </c>
      <c r="E43" s="163">
        <v>35</v>
      </c>
      <c r="F43" s="416"/>
      <c r="G43" s="165">
        <f t="shared" ref="G43" si="13">ROUND(E43*F43,2)</f>
        <v>0</v>
      </c>
    </row>
    <row r="44" spans="1:7">
      <c r="C44" s="394" t="s">
        <v>906</v>
      </c>
      <c r="D44" s="323"/>
      <c r="E44" s="323"/>
      <c r="F44" s="417"/>
      <c r="G44" s="395">
        <f>SUM(G39:G43)</f>
        <v>0</v>
      </c>
    </row>
    <row r="45" spans="1:7">
      <c r="A45" s="173" t="s">
        <v>917</v>
      </c>
      <c r="B45" s="172"/>
      <c r="F45" s="416"/>
      <c r="G45" s="165"/>
    </row>
    <row r="46" spans="1:7">
      <c r="A46" s="173"/>
      <c r="B46" s="172"/>
      <c r="F46" s="416"/>
      <c r="G46" s="165"/>
    </row>
    <row r="47" spans="1:7">
      <c r="A47" s="173" t="s">
        <v>916</v>
      </c>
      <c r="B47" s="172"/>
      <c r="F47" s="416"/>
      <c r="G47" s="165"/>
    </row>
    <row r="48" spans="1:7">
      <c r="F48" s="416"/>
      <c r="G48" s="165"/>
    </row>
    <row r="49" spans="1:7" ht="57.6">
      <c r="A49" s="163">
        <v>611</v>
      </c>
      <c r="C49" s="164" t="s">
        <v>915</v>
      </c>
      <c r="D49" s="163" t="s">
        <v>913</v>
      </c>
      <c r="E49" s="163">
        <v>133</v>
      </c>
      <c r="F49" s="416"/>
      <c r="G49" s="165">
        <f t="shared" ref="G49" si="14">ROUND(E49*F49,2)</f>
        <v>0</v>
      </c>
    </row>
    <row r="50" spans="1:7">
      <c r="A50" s="163">
        <v>612</v>
      </c>
      <c r="F50" s="416"/>
      <c r="G50" s="165"/>
    </row>
    <row r="51" spans="1:7" ht="57.6">
      <c r="C51" s="164" t="s">
        <v>914</v>
      </c>
      <c r="D51" s="163" t="s">
        <v>913</v>
      </c>
      <c r="E51" s="163">
        <v>34</v>
      </c>
      <c r="F51" s="416"/>
      <c r="G51" s="165">
        <f t="shared" ref="G51" si="15">ROUND(E51*F51,2)</f>
        <v>0</v>
      </c>
    </row>
    <row r="52" spans="1:7">
      <c r="F52" s="416"/>
      <c r="G52" s="165"/>
    </row>
    <row r="53" spans="1:7" ht="72">
      <c r="A53" s="163">
        <v>613</v>
      </c>
      <c r="C53" s="164" t="s">
        <v>912</v>
      </c>
      <c r="D53" s="163" t="s">
        <v>6</v>
      </c>
      <c r="E53" s="163">
        <v>15</v>
      </c>
      <c r="F53" s="416"/>
      <c r="G53" s="165">
        <f t="shared" ref="G53" si="16">ROUND(E53*F53,2)</f>
        <v>0</v>
      </c>
    </row>
    <row r="54" spans="1:7">
      <c r="F54" s="416"/>
      <c r="G54" s="165"/>
    </row>
    <row r="55" spans="1:7" ht="57.6">
      <c r="A55" s="163">
        <v>614</v>
      </c>
      <c r="C55" s="164" t="s">
        <v>911</v>
      </c>
      <c r="D55" s="163" t="s">
        <v>6</v>
      </c>
      <c r="E55" s="163">
        <v>140</v>
      </c>
      <c r="F55" s="416"/>
      <c r="G55" s="165">
        <f t="shared" ref="G55" si="17">ROUND(E55*F55,2)</f>
        <v>0</v>
      </c>
    </row>
    <row r="56" spans="1:7">
      <c r="F56" s="416"/>
      <c r="G56" s="165"/>
    </row>
    <row r="57" spans="1:7" ht="28.8">
      <c r="A57" s="163">
        <v>615</v>
      </c>
      <c r="C57" s="164" t="s">
        <v>910</v>
      </c>
      <c r="D57" s="163" t="s">
        <v>11</v>
      </c>
      <c r="E57" s="163">
        <v>2</v>
      </c>
      <c r="F57" s="416"/>
      <c r="G57" s="165">
        <f t="shared" ref="G57" si="18">ROUND(E57*F57,2)</f>
        <v>0</v>
      </c>
    </row>
    <row r="58" spans="1:7">
      <c r="F58" s="416"/>
      <c r="G58" s="165"/>
    </row>
    <row r="59" spans="1:7" ht="43.2">
      <c r="A59" s="163">
        <v>616</v>
      </c>
      <c r="C59" s="164" t="s">
        <v>909</v>
      </c>
      <c r="D59" s="163" t="s">
        <v>11</v>
      </c>
      <c r="E59" s="163">
        <v>2</v>
      </c>
      <c r="F59" s="416"/>
      <c r="G59" s="165">
        <f t="shared" ref="G59" si="19">ROUND(E59*F59,2)</f>
        <v>0</v>
      </c>
    </row>
    <row r="60" spans="1:7">
      <c r="F60" s="416"/>
      <c r="G60" s="165"/>
    </row>
    <row r="61" spans="1:7">
      <c r="A61" s="163">
        <v>617</v>
      </c>
      <c r="C61" s="164" t="s">
        <v>908</v>
      </c>
      <c r="D61" s="163" t="s">
        <v>11</v>
      </c>
      <c r="E61" s="163">
        <v>2</v>
      </c>
      <c r="F61" s="416"/>
      <c r="G61" s="165">
        <f t="shared" ref="G61" si="20">ROUND(E61*F61,2)</f>
        <v>0</v>
      </c>
    </row>
    <row r="62" spans="1:7">
      <c r="F62" s="416"/>
      <c r="G62" s="165"/>
    </row>
    <row r="63" spans="1:7">
      <c r="A63" s="163">
        <v>617</v>
      </c>
      <c r="C63" s="164" t="s">
        <v>907</v>
      </c>
      <c r="D63" s="163" t="s">
        <v>11</v>
      </c>
      <c r="E63" s="163">
        <v>1</v>
      </c>
      <c r="F63" s="416"/>
      <c r="G63" s="165">
        <f t="shared" ref="G63" si="21">ROUND(E63*F63,2)</f>
        <v>0</v>
      </c>
    </row>
    <row r="64" spans="1:7">
      <c r="F64" s="416"/>
      <c r="G64" s="165"/>
    </row>
    <row r="65" spans="1:7">
      <c r="C65" s="394" t="s">
        <v>906</v>
      </c>
      <c r="D65" s="323"/>
      <c r="E65" s="323"/>
      <c r="F65" s="417"/>
      <c r="G65" s="395">
        <f>SUM(G49:G61)</f>
        <v>0</v>
      </c>
    </row>
    <row r="66" spans="1:7">
      <c r="F66" s="416"/>
      <c r="G66" s="165"/>
    </row>
    <row r="67" spans="1:7">
      <c r="A67" s="173" t="s">
        <v>905</v>
      </c>
      <c r="B67" s="172"/>
      <c r="F67" s="416"/>
      <c r="G67" s="165"/>
    </row>
    <row r="68" spans="1:7">
      <c r="F68" s="416"/>
      <c r="G68" s="165"/>
    </row>
    <row r="69" spans="1:7" ht="28.8">
      <c r="A69" s="163">
        <v>711</v>
      </c>
      <c r="C69" s="164" t="s">
        <v>904</v>
      </c>
      <c r="D69" s="163" t="s">
        <v>3</v>
      </c>
      <c r="E69" s="163">
        <v>1</v>
      </c>
      <c r="F69" s="416"/>
      <c r="G69" s="165">
        <f t="shared" ref="G69" si="22">ROUND(E69*F69,2)</f>
        <v>0</v>
      </c>
    </row>
    <row r="70" spans="1:7">
      <c r="G70" s="165"/>
    </row>
    <row r="71" spans="1:7">
      <c r="C71" s="164" t="s">
        <v>903</v>
      </c>
      <c r="G71" s="165">
        <f>G10</f>
        <v>0</v>
      </c>
    </row>
    <row r="72" spans="1:7">
      <c r="C72" s="164" t="s">
        <v>902</v>
      </c>
      <c r="G72" s="165">
        <f>G23</f>
        <v>1500</v>
      </c>
    </row>
    <row r="73" spans="1:7">
      <c r="C73" s="164" t="s">
        <v>901</v>
      </c>
      <c r="G73" s="165">
        <f>G35</f>
        <v>0</v>
      </c>
    </row>
    <row r="74" spans="1:7">
      <c r="C74" s="164" t="s">
        <v>900</v>
      </c>
      <c r="G74" s="165">
        <f>G44</f>
        <v>0</v>
      </c>
    </row>
    <row r="75" spans="1:7">
      <c r="C75" s="164" t="s">
        <v>899</v>
      </c>
      <c r="G75" s="165">
        <f>G65</f>
        <v>0</v>
      </c>
    </row>
    <row r="76" spans="1:7">
      <c r="C76" s="164" t="s">
        <v>898</v>
      </c>
      <c r="G76" s="165">
        <f>G69</f>
        <v>0</v>
      </c>
    </row>
    <row r="77" spans="1:7">
      <c r="C77" s="171"/>
      <c r="D77" s="170"/>
      <c r="E77" s="170"/>
      <c r="F77" s="170"/>
      <c r="G77" s="169"/>
    </row>
    <row r="78" spans="1:7">
      <c r="C78" s="171" t="s">
        <v>896</v>
      </c>
      <c r="D78" s="170"/>
      <c r="E78" s="170"/>
      <c r="F78" s="170"/>
      <c r="G78" s="169">
        <f>SUM(G71:G76)</f>
        <v>1500</v>
      </c>
    </row>
    <row r="79" spans="1:7">
      <c r="C79" s="171" t="s">
        <v>897</v>
      </c>
      <c r="D79" s="170"/>
      <c r="E79" s="170"/>
      <c r="F79" s="170"/>
      <c r="G79" s="169">
        <f>G78*0.22</f>
        <v>330</v>
      </c>
    </row>
    <row r="80" spans="1:7">
      <c r="C80" s="171" t="s">
        <v>896</v>
      </c>
      <c r="D80" s="170"/>
      <c r="E80" s="170"/>
      <c r="F80" s="170"/>
      <c r="G80" s="169">
        <f>G78+G79</f>
        <v>1830</v>
      </c>
    </row>
    <row r="81" spans="3:7" ht="15.6">
      <c r="C81" s="168"/>
      <c r="D81" s="167"/>
      <c r="E81" s="167"/>
      <c r="F81" s="167"/>
      <c r="G81" s="166"/>
    </row>
    <row r="82" spans="3:7">
      <c r="G82" s="165"/>
    </row>
  </sheetData>
  <sheetProtection algorithmName="SHA-512" hashValue="FB0uoLVm1OipKa/Qx49PLDmLABJtZt+9xPsjp960D8unDwXq0w54TOs4pZyZs/s+FKkf1LHf/nFLjNLkBBZHZA==" saltValue="3xWXOT5u7a5881mMdCoLmg==" spinCount="100000" sheet="1" objects="1" scenarios="1"/>
  <mergeCells count="1">
    <mergeCell ref="D1:G1"/>
  </mergeCells>
  <pageMargins left="0.7" right="0.7" top="0.75" bottom="0.75" header="0.3" footer="0.3"/>
  <pageSetup paperSize="9" orientation="landscape" r:id="rId1"/>
  <rowBreaks count="1" manualBreakCount="1">
    <brk id="70"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276E4-E7CA-4F09-99F2-A0303255C5D1}">
  <dimension ref="A2:E25"/>
  <sheetViews>
    <sheetView view="pageBreakPreview" zoomScale="60" zoomScaleNormal="100" workbookViewId="0">
      <selection activeCell="E37" sqref="E37"/>
    </sheetView>
  </sheetViews>
  <sheetFormatPr defaultColWidth="9.109375" defaultRowHeight="14.4"/>
  <cols>
    <col min="1" max="1" width="7.109375" style="179" bestFit="1" customWidth="1"/>
    <col min="2" max="2" width="99.88671875" style="179" customWidth="1"/>
    <col min="3" max="3" width="15.44140625" style="179" bestFit="1" customWidth="1"/>
    <col min="4" max="4" width="13.6640625" style="179" bestFit="1" customWidth="1"/>
    <col min="5" max="5" width="15.44140625" style="179" bestFit="1" customWidth="1"/>
    <col min="6" max="16384" width="9.109375" style="179"/>
  </cols>
  <sheetData>
    <row r="2" spans="1:5" ht="17.399999999999999">
      <c r="A2" s="219"/>
      <c r="B2" s="218" t="s">
        <v>969</v>
      </c>
      <c r="C2" s="211"/>
      <c r="D2" s="210"/>
      <c r="E2" s="210"/>
    </row>
    <row r="3" spans="1:5">
      <c r="A3" s="213"/>
      <c r="B3" s="217"/>
      <c r="C3" s="217"/>
      <c r="D3" s="217"/>
      <c r="E3" s="217"/>
    </row>
    <row r="4" spans="1:5">
      <c r="A4" s="213"/>
      <c r="B4" s="216" t="s">
        <v>968</v>
      </c>
      <c r="C4" s="215"/>
      <c r="D4" s="214"/>
      <c r="E4" s="214"/>
    </row>
    <row r="5" spans="1:5">
      <c r="A5" s="213"/>
      <c r="B5" s="216"/>
      <c r="C5" s="215"/>
      <c r="D5" s="214"/>
      <c r="E5" s="214"/>
    </row>
    <row r="6" spans="1:5" ht="15.6">
      <c r="A6" s="213"/>
      <c r="B6" s="212" t="s">
        <v>967</v>
      </c>
      <c r="C6" s="211"/>
      <c r="D6" s="210"/>
      <c r="E6" s="210"/>
    </row>
    <row r="7" spans="1:5">
      <c r="A7" s="209"/>
      <c r="B7" s="209"/>
      <c r="C7" s="209"/>
    </row>
    <row r="8" spans="1:5">
      <c r="A8" s="208" t="s">
        <v>966</v>
      </c>
      <c r="B8" s="207" t="s">
        <v>965</v>
      </c>
      <c r="C8" s="206" t="s">
        <v>964</v>
      </c>
      <c r="D8" s="205" t="s">
        <v>963</v>
      </c>
      <c r="E8" s="205" t="s">
        <v>962</v>
      </c>
    </row>
    <row r="9" spans="1:5">
      <c r="A9" s="204" t="s">
        <v>961</v>
      </c>
      <c r="B9" s="203" t="s">
        <v>960</v>
      </c>
      <c r="C9" s="202">
        <f>SUM(C10:C18)</f>
        <v>3250</v>
      </c>
      <c r="D9" s="202">
        <f>0.22*C9</f>
        <v>715</v>
      </c>
      <c r="E9" s="202">
        <f>C9+D9</f>
        <v>3965</v>
      </c>
    </row>
    <row r="10" spans="1:5">
      <c r="A10" s="200"/>
      <c r="B10" s="199" t="s">
        <v>959</v>
      </c>
      <c r="C10" s="198"/>
      <c r="D10" s="197"/>
      <c r="E10" s="197"/>
    </row>
    <row r="11" spans="1:5">
      <c r="A11" s="200"/>
      <c r="B11" s="201" t="s">
        <v>958</v>
      </c>
      <c r="C11" s="198">
        <f>'0_2_KOP_LIN_C_Pododsek 3'!$E$103</f>
        <v>500</v>
      </c>
      <c r="D11" s="197">
        <f t="shared" ref="D11:D20" si="0">0.22*C11</f>
        <v>110</v>
      </c>
      <c r="E11" s="197">
        <f t="shared" ref="E11:E20" si="1">C11+D11</f>
        <v>610</v>
      </c>
    </row>
    <row r="12" spans="1:5">
      <c r="A12" s="200"/>
      <c r="B12" s="201" t="s">
        <v>957</v>
      </c>
      <c r="C12" s="198">
        <f>'0_2_KOP_LIN_C_Pododsek 5'!$E$127</f>
        <v>500</v>
      </c>
      <c r="D12" s="197">
        <f t="shared" si="0"/>
        <v>110</v>
      </c>
      <c r="E12" s="197">
        <f t="shared" si="1"/>
        <v>610</v>
      </c>
    </row>
    <row r="13" spans="1:5">
      <c r="A13" s="200"/>
      <c r="B13" s="201" t="s">
        <v>956</v>
      </c>
      <c r="C13" s="198">
        <f>'0_2_KOP_LIN_C_Pododsek 6'!$E$66</f>
        <v>1250</v>
      </c>
      <c r="D13" s="197">
        <f t="shared" si="0"/>
        <v>275</v>
      </c>
      <c r="E13" s="197">
        <f t="shared" si="1"/>
        <v>1525</v>
      </c>
    </row>
    <row r="14" spans="1:5">
      <c r="A14" s="200"/>
      <c r="B14" s="201" t="s">
        <v>955</v>
      </c>
      <c r="C14" s="198">
        <f>'0_2_KOP_LIN_P_Pododsek 1'!$E$56</f>
        <v>0</v>
      </c>
      <c r="D14" s="197">
        <f t="shared" si="0"/>
        <v>0</v>
      </c>
      <c r="E14" s="197">
        <f t="shared" si="1"/>
        <v>0</v>
      </c>
    </row>
    <row r="15" spans="1:5">
      <c r="A15" s="200"/>
      <c r="B15" s="201" t="s">
        <v>954</v>
      </c>
      <c r="C15" s="198">
        <f>'0_2_KOP_LIN_P_Pododsek 3'!$E$57</f>
        <v>0</v>
      </c>
      <c r="D15" s="197">
        <f t="shared" si="0"/>
        <v>0</v>
      </c>
      <c r="E15" s="197">
        <f t="shared" si="1"/>
        <v>0</v>
      </c>
    </row>
    <row r="16" spans="1:5">
      <c r="A16" s="200"/>
      <c r="B16" s="201" t="s">
        <v>953</v>
      </c>
      <c r="C16" s="198">
        <f>'0_2_KOP_LIN_P_Pododsek 5'!$E$35</f>
        <v>0</v>
      </c>
      <c r="D16" s="197">
        <f t="shared" si="0"/>
        <v>0</v>
      </c>
      <c r="E16" s="197">
        <f t="shared" si="1"/>
        <v>0</v>
      </c>
    </row>
    <row r="17" spans="1:5">
      <c r="A17" s="200"/>
      <c r="B17" s="201" t="s">
        <v>952</v>
      </c>
      <c r="C17" s="198">
        <f>'0_2_KOP_LIN_P_Pododsek 6'!$E$20</f>
        <v>0</v>
      </c>
      <c r="D17" s="197">
        <f t="shared" si="0"/>
        <v>0</v>
      </c>
      <c r="E17" s="197">
        <f t="shared" si="1"/>
        <v>0</v>
      </c>
    </row>
    <row r="18" spans="1:5" ht="15" customHeight="1">
      <c r="A18" s="200"/>
      <c r="B18" s="199" t="s">
        <v>951</v>
      </c>
      <c r="C18" s="198">
        <f>'0_2_KOP_BNG_rekapitulacija'!$E$31</f>
        <v>1000</v>
      </c>
      <c r="D18" s="197">
        <f t="shared" si="0"/>
        <v>220</v>
      </c>
      <c r="E18" s="197">
        <f t="shared" si="1"/>
        <v>1220</v>
      </c>
    </row>
    <row r="19" spans="1:5">
      <c r="A19" s="193" t="s">
        <v>93</v>
      </c>
      <c r="B19" s="192" t="s">
        <v>950</v>
      </c>
      <c r="C19" s="191">
        <f>SUM(C20:C21)</f>
        <v>2750</v>
      </c>
      <c r="D19" s="190">
        <f t="shared" si="0"/>
        <v>605</v>
      </c>
      <c r="E19" s="190">
        <f t="shared" si="1"/>
        <v>3355</v>
      </c>
    </row>
    <row r="20" spans="1:5">
      <c r="A20" s="195" t="s">
        <v>949</v>
      </c>
      <c r="B20" s="194" t="s">
        <v>948</v>
      </c>
      <c r="C20" s="188">
        <f>'2_1_BRV'!$E$99</f>
        <v>2750</v>
      </c>
      <c r="D20" s="188">
        <f t="shared" si="0"/>
        <v>605</v>
      </c>
      <c r="E20" s="188">
        <f t="shared" si="1"/>
        <v>3355</v>
      </c>
    </row>
    <row r="21" spans="1:5">
      <c r="A21" s="189" t="s">
        <v>947</v>
      </c>
      <c r="B21" s="196" t="s">
        <v>946</v>
      </c>
      <c r="C21" s="188"/>
      <c r="D21" s="187"/>
      <c r="E21" s="187"/>
    </row>
    <row r="22" spans="1:5">
      <c r="A22" s="193" t="s">
        <v>234</v>
      </c>
      <c r="B22" s="192" t="s">
        <v>945</v>
      </c>
      <c r="C22" s="191">
        <f>SUM(C23:C23)</f>
        <v>250</v>
      </c>
      <c r="D22" s="190">
        <f>0.22*C22</f>
        <v>55</v>
      </c>
      <c r="E22" s="190">
        <f>C22+D22</f>
        <v>305</v>
      </c>
    </row>
    <row r="23" spans="1:5">
      <c r="A23" s="195" t="s">
        <v>944</v>
      </c>
      <c r="B23" s="194" t="s">
        <v>943</v>
      </c>
      <c r="C23" s="188">
        <f>'3_1_CRA_LIN'!$E$58</f>
        <v>250</v>
      </c>
      <c r="D23" s="188">
        <f>0.22*C23</f>
        <v>55</v>
      </c>
      <c r="E23" s="188">
        <f>C23+D23</f>
        <v>305</v>
      </c>
    </row>
    <row r="24" spans="1:5">
      <c r="A24" s="186"/>
      <c r="B24" s="185"/>
      <c r="C24" s="184"/>
      <c r="D24" s="183"/>
      <c r="E24" s="183"/>
    </row>
    <row r="25" spans="1:5">
      <c r="A25" s="182"/>
      <c r="B25" s="181" t="s">
        <v>942</v>
      </c>
      <c r="C25" s="180">
        <f>C9+C19+C22</f>
        <v>6250</v>
      </c>
      <c r="D25" s="180">
        <f>D9+D19+D22</f>
        <v>1375</v>
      </c>
      <c r="E25" s="180">
        <f>E9+E19+E22</f>
        <v>7625</v>
      </c>
    </row>
  </sheetData>
  <sheetProtection algorithmName="SHA-512" hashValue="PCsRUY8xwP26A96X6suSJeUR1LXD+GusXQ/TWHYm4ABljLM9KDIen3Vv0VKW5Wtffb91pGLudT86ZoZKgvRiSA==" saltValue="7tRgviKGpgIt1ILT/qPNOg==" spinCount="100000" sheet="1" objects="1" scenarios="1"/>
  <pageMargins left="0.7" right="0.7" top="0.75" bottom="0.75" header="0.3" footer="0.3"/>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B6E08-1D80-46D6-844F-337DE1450E37}">
  <dimension ref="B1:H107"/>
  <sheetViews>
    <sheetView view="pageBreakPreview" zoomScale="85" zoomScaleNormal="100" zoomScaleSheetLayoutView="85" workbookViewId="0">
      <pane ySplit="7" topLeftCell="A84" activePane="bottomLeft" state="frozen"/>
      <selection pane="bottomLeft" activeCell="D94" sqref="D94"/>
    </sheetView>
  </sheetViews>
  <sheetFormatPr defaultRowHeight="13.2"/>
  <cols>
    <col min="1" max="1" width="9.109375" style="220"/>
    <col min="2" max="3" width="10.6640625" style="224" customWidth="1"/>
    <col min="4" max="4" width="47.6640625" style="225" customWidth="1"/>
    <col min="5" max="5" width="14.6640625" style="224" customWidth="1"/>
    <col min="6" max="6" width="12.6640625" style="223" customWidth="1"/>
    <col min="7" max="7" width="15.6640625" style="222" customWidth="1"/>
    <col min="8" max="8" width="15.6640625" style="221" customWidth="1"/>
    <col min="9" max="257" width="9.109375" style="220"/>
    <col min="258" max="259" width="10.6640625" style="220" customWidth="1"/>
    <col min="260" max="260" width="47.6640625" style="220" customWidth="1"/>
    <col min="261" max="261" width="14.6640625" style="220" customWidth="1"/>
    <col min="262" max="262" width="12.6640625" style="220" customWidth="1"/>
    <col min="263" max="264" width="15.6640625" style="220" customWidth="1"/>
    <col min="265" max="513" width="9.109375" style="220"/>
    <col min="514" max="515" width="10.6640625" style="220" customWidth="1"/>
    <col min="516" max="516" width="47.6640625" style="220" customWidth="1"/>
    <col min="517" max="517" width="14.6640625" style="220" customWidth="1"/>
    <col min="518" max="518" width="12.6640625" style="220" customWidth="1"/>
    <col min="519" max="520" width="15.6640625" style="220" customWidth="1"/>
    <col min="521" max="769" width="9.109375" style="220"/>
    <col min="770" max="771" width="10.6640625" style="220" customWidth="1"/>
    <col min="772" max="772" width="47.6640625" style="220" customWidth="1"/>
    <col min="773" max="773" width="14.6640625" style="220" customWidth="1"/>
    <col min="774" max="774" width="12.6640625" style="220" customWidth="1"/>
    <col min="775" max="776" width="15.6640625" style="220" customWidth="1"/>
    <col min="777" max="1025" width="9.109375" style="220"/>
    <col min="1026" max="1027" width="10.6640625" style="220" customWidth="1"/>
    <col min="1028" max="1028" width="47.6640625" style="220" customWidth="1"/>
    <col min="1029" max="1029" width="14.6640625" style="220" customWidth="1"/>
    <col min="1030" max="1030" width="12.6640625" style="220" customWidth="1"/>
    <col min="1031" max="1032" width="15.6640625" style="220" customWidth="1"/>
    <col min="1033" max="1281" width="9.109375" style="220"/>
    <col min="1282" max="1283" width="10.6640625" style="220" customWidth="1"/>
    <col min="1284" max="1284" width="47.6640625" style="220" customWidth="1"/>
    <col min="1285" max="1285" width="14.6640625" style="220" customWidth="1"/>
    <col min="1286" max="1286" width="12.6640625" style="220" customWidth="1"/>
    <col min="1287" max="1288" width="15.6640625" style="220" customWidth="1"/>
    <col min="1289" max="1537" width="9.109375" style="220"/>
    <col min="1538" max="1539" width="10.6640625" style="220" customWidth="1"/>
    <col min="1540" max="1540" width="47.6640625" style="220" customWidth="1"/>
    <col min="1541" max="1541" width="14.6640625" style="220" customWidth="1"/>
    <col min="1542" max="1542" width="12.6640625" style="220" customWidth="1"/>
    <col min="1543" max="1544" width="15.6640625" style="220" customWidth="1"/>
    <col min="1545" max="1793" width="9.109375" style="220"/>
    <col min="1794" max="1795" width="10.6640625" style="220" customWidth="1"/>
    <col min="1796" max="1796" width="47.6640625" style="220" customWidth="1"/>
    <col min="1797" max="1797" width="14.6640625" style="220" customWidth="1"/>
    <col min="1798" max="1798" width="12.6640625" style="220" customWidth="1"/>
    <col min="1799" max="1800" width="15.6640625" style="220" customWidth="1"/>
    <col min="1801" max="2049" width="9.109375" style="220"/>
    <col min="2050" max="2051" width="10.6640625" style="220" customWidth="1"/>
    <col min="2052" max="2052" width="47.6640625" style="220" customWidth="1"/>
    <col min="2053" max="2053" width="14.6640625" style="220" customWidth="1"/>
    <col min="2054" max="2054" width="12.6640625" style="220" customWidth="1"/>
    <col min="2055" max="2056" width="15.6640625" style="220" customWidth="1"/>
    <col min="2057" max="2305" width="9.109375" style="220"/>
    <col min="2306" max="2307" width="10.6640625" style="220" customWidth="1"/>
    <col min="2308" max="2308" width="47.6640625" style="220" customWidth="1"/>
    <col min="2309" max="2309" width="14.6640625" style="220" customWidth="1"/>
    <col min="2310" max="2310" width="12.6640625" style="220" customWidth="1"/>
    <col min="2311" max="2312" width="15.6640625" style="220" customWidth="1"/>
    <col min="2313" max="2561" width="9.109375" style="220"/>
    <col min="2562" max="2563" width="10.6640625" style="220" customWidth="1"/>
    <col min="2564" max="2564" width="47.6640625" style="220" customWidth="1"/>
    <col min="2565" max="2565" width="14.6640625" style="220" customWidth="1"/>
    <col min="2566" max="2566" width="12.6640625" style="220" customWidth="1"/>
    <col min="2567" max="2568" width="15.6640625" style="220" customWidth="1"/>
    <col min="2569" max="2817" width="9.109375" style="220"/>
    <col min="2818" max="2819" width="10.6640625" style="220" customWidth="1"/>
    <col min="2820" max="2820" width="47.6640625" style="220" customWidth="1"/>
    <col min="2821" max="2821" width="14.6640625" style="220" customWidth="1"/>
    <col min="2822" max="2822" width="12.6640625" style="220" customWidth="1"/>
    <col min="2823" max="2824" width="15.6640625" style="220" customWidth="1"/>
    <col min="2825" max="3073" width="9.109375" style="220"/>
    <col min="3074" max="3075" width="10.6640625" style="220" customWidth="1"/>
    <col min="3076" max="3076" width="47.6640625" style="220" customWidth="1"/>
    <col min="3077" max="3077" width="14.6640625" style="220" customWidth="1"/>
    <col min="3078" max="3078" width="12.6640625" style="220" customWidth="1"/>
    <col min="3079" max="3080" width="15.6640625" style="220" customWidth="1"/>
    <col min="3081" max="3329" width="9.109375" style="220"/>
    <col min="3330" max="3331" width="10.6640625" style="220" customWidth="1"/>
    <col min="3332" max="3332" width="47.6640625" style="220" customWidth="1"/>
    <col min="3333" max="3333" width="14.6640625" style="220" customWidth="1"/>
    <col min="3334" max="3334" width="12.6640625" style="220" customWidth="1"/>
    <col min="3335" max="3336" width="15.6640625" style="220" customWidth="1"/>
    <col min="3337" max="3585" width="9.109375" style="220"/>
    <col min="3586" max="3587" width="10.6640625" style="220" customWidth="1"/>
    <col min="3588" max="3588" width="47.6640625" style="220" customWidth="1"/>
    <col min="3589" max="3589" width="14.6640625" style="220" customWidth="1"/>
    <col min="3590" max="3590" width="12.6640625" style="220" customWidth="1"/>
    <col min="3591" max="3592" width="15.6640625" style="220" customWidth="1"/>
    <col min="3593" max="3841" width="9.109375" style="220"/>
    <col min="3842" max="3843" width="10.6640625" style="220" customWidth="1"/>
    <col min="3844" max="3844" width="47.6640625" style="220" customWidth="1"/>
    <col min="3845" max="3845" width="14.6640625" style="220" customWidth="1"/>
    <col min="3846" max="3846" width="12.6640625" style="220" customWidth="1"/>
    <col min="3847" max="3848" width="15.6640625" style="220" customWidth="1"/>
    <col min="3849" max="4097" width="9.109375" style="220"/>
    <col min="4098" max="4099" width="10.6640625" style="220" customWidth="1"/>
    <col min="4100" max="4100" width="47.6640625" style="220" customWidth="1"/>
    <col min="4101" max="4101" width="14.6640625" style="220" customWidth="1"/>
    <col min="4102" max="4102" width="12.6640625" style="220" customWidth="1"/>
    <col min="4103" max="4104" width="15.6640625" style="220" customWidth="1"/>
    <col min="4105" max="4353" width="9.109375" style="220"/>
    <col min="4354" max="4355" width="10.6640625" style="220" customWidth="1"/>
    <col min="4356" max="4356" width="47.6640625" style="220" customWidth="1"/>
    <col min="4357" max="4357" width="14.6640625" style="220" customWidth="1"/>
    <col min="4358" max="4358" width="12.6640625" style="220" customWidth="1"/>
    <col min="4359" max="4360" width="15.6640625" style="220" customWidth="1"/>
    <col min="4361" max="4609" width="9.109375" style="220"/>
    <col min="4610" max="4611" width="10.6640625" style="220" customWidth="1"/>
    <col min="4612" max="4612" width="47.6640625" style="220" customWidth="1"/>
    <col min="4613" max="4613" width="14.6640625" style="220" customWidth="1"/>
    <col min="4614" max="4614" width="12.6640625" style="220" customWidth="1"/>
    <col min="4615" max="4616" width="15.6640625" style="220" customWidth="1"/>
    <col min="4617" max="4865" width="9.109375" style="220"/>
    <col min="4866" max="4867" width="10.6640625" style="220" customWidth="1"/>
    <col min="4868" max="4868" width="47.6640625" style="220" customWidth="1"/>
    <col min="4869" max="4869" width="14.6640625" style="220" customWidth="1"/>
    <col min="4870" max="4870" width="12.6640625" style="220" customWidth="1"/>
    <col min="4871" max="4872" width="15.6640625" style="220" customWidth="1"/>
    <col min="4873" max="5121" width="9.109375" style="220"/>
    <col min="5122" max="5123" width="10.6640625" style="220" customWidth="1"/>
    <col min="5124" max="5124" width="47.6640625" style="220" customWidth="1"/>
    <col min="5125" max="5125" width="14.6640625" style="220" customWidth="1"/>
    <col min="5126" max="5126" width="12.6640625" style="220" customWidth="1"/>
    <col min="5127" max="5128" width="15.6640625" style="220" customWidth="1"/>
    <col min="5129" max="5377" width="9.109375" style="220"/>
    <col min="5378" max="5379" width="10.6640625" style="220" customWidth="1"/>
    <col min="5380" max="5380" width="47.6640625" style="220" customWidth="1"/>
    <col min="5381" max="5381" width="14.6640625" style="220" customWidth="1"/>
    <col min="5382" max="5382" width="12.6640625" style="220" customWidth="1"/>
    <col min="5383" max="5384" width="15.6640625" style="220" customWidth="1"/>
    <col min="5385" max="5633" width="9.109375" style="220"/>
    <col min="5634" max="5635" width="10.6640625" style="220" customWidth="1"/>
    <col min="5636" max="5636" width="47.6640625" style="220" customWidth="1"/>
    <col min="5637" max="5637" width="14.6640625" style="220" customWidth="1"/>
    <col min="5638" max="5638" width="12.6640625" style="220" customWidth="1"/>
    <col min="5639" max="5640" width="15.6640625" style="220" customWidth="1"/>
    <col min="5641" max="5889" width="9.109375" style="220"/>
    <col min="5890" max="5891" width="10.6640625" style="220" customWidth="1"/>
    <col min="5892" max="5892" width="47.6640625" style="220" customWidth="1"/>
    <col min="5893" max="5893" width="14.6640625" style="220" customWidth="1"/>
    <col min="5894" max="5894" width="12.6640625" style="220" customWidth="1"/>
    <col min="5895" max="5896" width="15.6640625" style="220" customWidth="1"/>
    <col min="5897" max="6145" width="9.109375" style="220"/>
    <col min="6146" max="6147" width="10.6640625" style="220" customWidth="1"/>
    <col min="6148" max="6148" width="47.6640625" style="220" customWidth="1"/>
    <col min="6149" max="6149" width="14.6640625" style="220" customWidth="1"/>
    <col min="6150" max="6150" width="12.6640625" style="220" customWidth="1"/>
    <col min="6151" max="6152" width="15.6640625" style="220" customWidth="1"/>
    <col min="6153" max="6401" width="9.109375" style="220"/>
    <col min="6402" max="6403" width="10.6640625" style="220" customWidth="1"/>
    <col min="6404" max="6404" width="47.6640625" style="220" customWidth="1"/>
    <col min="6405" max="6405" width="14.6640625" style="220" customWidth="1"/>
    <col min="6406" max="6406" width="12.6640625" style="220" customWidth="1"/>
    <col min="6407" max="6408" width="15.6640625" style="220" customWidth="1"/>
    <col min="6409" max="6657" width="9.109375" style="220"/>
    <col min="6658" max="6659" width="10.6640625" style="220" customWidth="1"/>
    <col min="6660" max="6660" width="47.6640625" style="220" customWidth="1"/>
    <col min="6661" max="6661" width="14.6640625" style="220" customWidth="1"/>
    <col min="6662" max="6662" width="12.6640625" style="220" customWidth="1"/>
    <col min="6663" max="6664" width="15.6640625" style="220" customWidth="1"/>
    <col min="6665" max="6913" width="9.109375" style="220"/>
    <col min="6914" max="6915" width="10.6640625" style="220" customWidth="1"/>
    <col min="6916" max="6916" width="47.6640625" style="220" customWidth="1"/>
    <col min="6917" max="6917" width="14.6640625" style="220" customWidth="1"/>
    <col min="6918" max="6918" width="12.6640625" style="220" customWidth="1"/>
    <col min="6919" max="6920" width="15.6640625" style="220" customWidth="1"/>
    <col min="6921" max="7169" width="9.109375" style="220"/>
    <col min="7170" max="7171" width="10.6640625" style="220" customWidth="1"/>
    <col min="7172" max="7172" width="47.6640625" style="220" customWidth="1"/>
    <col min="7173" max="7173" width="14.6640625" style="220" customWidth="1"/>
    <col min="7174" max="7174" width="12.6640625" style="220" customWidth="1"/>
    <col min="7175" max="7176" width="15.6640625" style="220" customWidth="1"/>
    <col min="7177" max="7425" width="9.109375" style="220"/>
    <col min="7426" max="7427" width="10.6640625" style="220" customWidth="1"/>
    <col min="7428" max="7428" width="47.6640625" style="220" customWidth="1"/>
    <col min="7429" max="7429" width="14.6640625" style="220" customWidth="1"/>
    <col min="7430" max="7430" width="12.6640625" style="220" customWidth="1"/>
    <col min="7431" max="7432" width="15.6640625" style="220" customWidth="1"/>
    <col min="7433" max="7681" width="9.109375" style="220"/>
    <col min="7682" max="7683" width="10.6640625" style="220" customWidth="1"/>
    <col min="7684" max="7684" width="47.6640625" style="220" customWidth="1"/>
    <col min="7685" max="7685" width="14.6640625" style="220" customWidth="1"/>
    <col min="7686" max="7686" width="12.6640625" style="220" customWidth="1"/>
    <col min="7687" max="7688" width="15.6640625" style="220" customWidth="1"/>
    <col min="7689" max="7937" width="9.109375" style="220"/>
    <col min="7938" max="7939" width="10.6640625" style="220" customWidth="1"/>
    <col min="7940" max="7940" width="47.6640625" style="220" customWidth="1"/>
    <col min="7941" max="7941" width="14.6640625" style="220" customWidth="1"/>
    <col min="7942" max="7942" width="12.6640625" style="220" customWidth="1"/>
    <col min="7943" max="7944" width="15.6640625" style="220" customWidth="1"/>
    <col min="7945" max="8193" width="9.109375" style="220"/>
    <col min="8194" max="8195" width="10.6640625" style="220" customWidth="1"/>
    <col min="8196" max="8196" width="47.6640625" style="220" customWidth="1"/>
    <col min="8197" max="8197" width="14.6640625" style="220" customWidth="1"/>
    <col min="8198" max="8198" width="12.6640625" style="220" customWidth="1"/>
    <col min="8199" max="8200" width="15.6640625" style="220" customWidth="1"/>
    <col min="8201" max="8449" width="9.109375" style="220"/>
    <col min="8450" max="8451" width="10.6640625" style="220" customWidth="1"/>
    <col min="8452" max="8452" width="47.6640625" style="220" customWidth="1"/>
    <col min="8453" max="8453" width="14.6640625" style="220" customWidth="1"/>
    <col min="8454" max="8454" width="12.6640625" style="220" customWidth="1"/>
    <col min="8455" max="8456" width="15.6640625" style="220" customWidth="1"/>
    <col min="8457" max="8705" width="9.109375" style="220"/>
    <col min="8706" max="8707" width="10.6640625" style="220" customWidth="1"/>
    <col min="8708" max="8708" width="47.6640625" style="220" customWidth="1"/>
    <col min="8709" max="8709" width="14.6640625" style="220" customWidth="1"/>
    <col min="8710" max="8710" width="12.6640625" style="220" customWidth="1"/>
    <col min="8711" max="8712" width="15.6640625" style="220" customWidth="1"/>
    <col min="8713" max="8961" width="9.109375" style="220"/>
    <col min="8962" max="8963" width="10.6640625" style="220" customWidth="1"/>
    <col min="8964" max="8964" width="47.6640625" style="220" customWidth="1"/>
    <col min="8965" max="8965" width="14.6640625" style="220" customWidth="1"/>
    <col min="8966" max="8966" width="12.6640625" style="220" customWidth="1"/>
    <col min="8967" max="8968" width="15.6640625" style="220" customWidth="1"/>
    <col min="8969" max="9217" width="9.109375" style="220"/>
    <col min="9218" max="9219" width="10.6640625" style="220" customWidth="1"/>
    <col min="9220" max="9220" width="47.6640625" style="220" customWidth="1"/>
    <col min="9221" max="9221" width="14.6640625" style="220" customWidth="1"/>
    <col min="9222" max="9222" width="12.6640625" style="220" customWidth="1"/>
    <col min="9223" max="9224" width="15.6640625" style="220" customWidth="1"/>
    <col min="9225" max="9473" width="9.109375" style="220"/>
    <col min="9474" max="9475" width="10.6640625" style="220" customWidth="1"/>
    <col min="9476" max="9476" width="47.6640625" style="220" customWidth="1"/>
    <col min="9477" max="9477" width="14.6640625" style="220" customWidth="1"/>
    <col min="9478" max="9478" width="12.6640625" style="220" customWidth="1"/>
    <col min="9479" max="9480" width="15.6640625" style="220" customWidth="1"/>
    <col min="9481" max="9729" width="9.109375" style="220"/>
    <col min="9730" max="9731" width="10.6640625" style="220" customWidth="1"/>
    <col min="9732" max="9732" width="47.6640625" style="220" customWidth="1"/>
    <col min="9733" max="9733" width="14.6640625" style="220" customWidth="1"/>
    <col min="9734" max="9734" width="12.6640625" style="220" customWidth="1"/>
    <col min="9735" max="9736" width="15.6640625" style="220" customWidth="1"/>
    <col min="9737" max="9985" width="9.109375" style="220"/>
    <col min="9986" max="9987" width="10.6640625" style="220" customWidth="1"/>
    <col min="9988" max="9988" width="47.6640625" style="220" customWidth="1"/>
    <col min="9989" max="9989" width="14.6640625" style="220" customWidth="1"/>
    <col min="9990" max="9990" width="12.6640625" style="220" customWidth="1"/>
    <col min="9991" max="9992" width="15.6640625" style="220" customWidth="1"/>
    <col min="9993" max="10241" width="9.109375" style="220"/>
    <col min="10242" max="10243" width="10.6640625" style="220" customWidth="1"/>
    <col min="10244" max="10244" width="47.6640625" style="220" customWidth="1"/>
    <col min="10245" max="10245" width="14.6640625" style="220" customWidth="1"/>
    <col min="10246" max="10246" width="12.6640625" style="220" customWidth="1"/>
    <col min="10247" max="10248" width="15.6640625" style="220" customWidth="1"/>
    <col min="10249" max="10497" width="9.109375" style="220"/>
    <col min="10498" max="10499" width="10.6640625" style="220" customWidth="1"/>
    <col min="10500" max="10500" width="47.6640625" style="220" customWidth="1"/>
    <col min="10501" max="10501" width="14.6640625" style="220" customWidth="1"/>
    <col min="10502" max="10502" width="12.6640625" style="220" customWidth="1"/>
    <col min="10503" max="10504" width="15.6640625" style="220" customWidth="1"/>
    <col min="10505" max="10753" width="9.109375" style="220"/>
    <col min="10754" max="10755" width="10.6640625" style="220" customWidth="1"/>
    <col min="10756" max="10756" width="47.6640625" style="220" customWidth="1"/>
    <col min="10757" max="10757" width="14.6640625" style="220" customWidth="1"/>
    <col min="10758" max="10758" width="12.6640625" style="220" customWidth="1"/>
    <col min="10759" max="10760" width="15.6640625" style="220" customWidth="1"/>
    <col min="10761" max="11009" width="9.109375" style="220"/>
    <col min="11010" max="11011" width="10.6640625" style="220" customWidth="1"/>
    <col min="11012" max="11012" width="47.6640625" style="220" customWidth="1"/>
    <col min="11013" max="11013" width="14.6640625" style="220" customWidth="1"/>
    <col min="11014" max="11014" width="12.6640625" style="220" customWidth="1"/>
    <col min="11015" max="11016" width="15.6640625" style="220" customWidth="1"/>
    <col min="11017" max="11265" width="9.109375" style="220"/>
    <col min="11266" max="11267" width="10.6640625" style="220" customWidth="1"/>
    <col min="11268" max="11268" width="47.6640625" style="220" customWidth="1"/>
    <col min="11269" max="11269" width="14.6640625" style="220" customWidth="1"/>
    <col min="11270" max="11270" width="12.6640625" style="220" customWidth="1"/>
    <col min="11271" max="11272" width="15.6640625" style="220" customWidth="1"/>
    <col min="11273" max="11521" width="9.109375" style="220"/>
    <col min="11522" max="11523" width="10.6640625" style="220" customWidth="1"/>
    <col min="11524" max="11524" width="47.6640625" style="220" customWidth="1"/>
    <col min="11525" max="11525" width="14.6640625" style="220" customWidth="1"/>
    <col min="11526" max="11526" width="12.6640625" style="220" customWidth="1"/>
    <col min="11527" max="11528" width="15.6640625" style="220" customWidth="1"/>
    <col min="11529" max="11777" width="9.109375" style="220"/>
    <col min="11778" max="11779" width="10.6640625" style="220" customWidth="1"/>
    <col min="11780" max="11780" width="47.6640625" style="220" customWidth="1"/>
    <col min="11781" max="11781" width="14.6640625" style="220" customWidth="1"/>
    <col min="11782" max="11782" width="12.6640625" style="220" customWidth="1"/>
    <col min="11783" max="11784" width="15.6640625" style="220" customWidth="1"/>
    <col min="11785" max="12033" width="9.109375" style="220"/>
    <col min="12034" max="12035" width="10.6640625" style="220" customWidth="1"/>
    <col min="12036" max="12036" width="47.6640625" style="220" customWidth="1"/>
    <col min="12037" max="12037" width="14.6640625" style="220" customWidth="1"/>
    <col min="12038" max="12038" width="12.6640625" style="220" customWidth="1"/>
    <col min="12039" max="12040" width="15.6640625" style="220" customWidth="1"/>
    <col min="12041" max="12289" width="9.109375" style="220"/>
    <col min="12290" max="12291" width="10.6640625" style="220" customWidth="1"/>
    <col min="12292" max="12292" width="47.6640625" style="220" customWidth="1"/>
    <col min="12293" max="12293" width="14.6640625" style="220" customWidth="1"/>
    <col min="12294" max="12294" width="12.6640625" style="220" customWidth="1"/>
    <col min="12295" max="12296" width="15.6640625" style="220" customWidth="1"/>
    <col min="12297" max="12545" width="9.109375" style="220"/>
    <col min="12546" max="12547" width="10.6640625" style="220" customWidth="1"/>
    <col min="12548" max="12548" width="47.6640625" style="220" customWidth="1"/>
    <col min="12549" max="12549" width="14.6640625" style="220" customWidth="1"/>
    <col min="12550" max="12550" width="12.6640625" style="220" customWidth="1"/>
    <col min="12551" max="12552" width="15.6640625" style="220" customWidth="1"/>
    <col min="12553" max="12801" width="9.109375" style="220"/>
    <col min="12802" max="12803" width="10.6640625" style="220" customWidth="1"/>
    <col min="12804" max="12804" width="47.6640625" style="220" customWidth="1"/>
    <col min="12805" max="12805" width="14.6640625" style="220" customWidth="1"/>
    <col min="12806" max="12806" width="12.6640625" style="220" customWidth="1"/>
    <col min="12807" max="12808" width="15.6640625" style="220" customWidth="1"/>
    <col min="12809" max="13057" width="9.109375" style="220"/>
    <col min="13058" max="13059" width="10.6640625" style="220" customWidth="1"/>
    <col min="13060" max="13060" width="47.6640625" style="220" customWidth="1"/>
    <col min="13061" max="13061" width="14.6640625" style="220" customWidth="1"/>
    <col min="13062" max="13062" width="12.6640625" style="220" customWidth="1"/>
    <col min="13063" max="13064" width="15.6640625" style="220" customWidth="1"/>
    <col min="13065" max="13313" width="9.109375" style="220"/>
    <col min="13314" max="13315" width="10.6640625" style="220" customWidth="1"/>
    <col min="13316" max="13316" width="47.6640625" style="220" customWidth="1"/>
    <col min="13317" max="13317" width="14.6640625" style="220" customWidth="1"/>
    <col min="13318" max="13318" width="12.6640625" style="220" customWidth="1"/>
    <col min="13319" max="13320" width="15.6640625" style="220" customWidth="1"/>
    <col min="13321" max="13569" width="9.109375" style="220"/>
    <col min="13570" max="13571" width="10.6640625" style="220" customWidth="1"/>
    <col min="13572" max="13572" width="47.6640625" style="220" customWidth="1"/>
    <col min="13573" max="13573" width="14.6640625" style="220" customWidth="1"/>
    <col min="13574" max="13574" width="12.6640625" style="220" customWidth="1"/>
    <col min="13575" max="13576" width="15.6640625" style="220" customWidth="1"/>
    <col min="13577" max="13825" width="9.109375" style="220"/>
    <col min="13826" max="13827" width="10.6640625" style="220" customWidth="1"/>
    <col min="13828" max="13828" width="47.6640625" style="220" customWidth="1"/>
    <col min="13829" max="13829" width="14.6640625" style="220" customWidth="1"/>
    <col min="13830" max="13830" width="12.6640625" style="220" customWidth="1"/>
    <col min="13831" max="13832" width="15.6640625" style="220" customWidth="1"/>
    <col min="13833" max="14081" width="9.109375" style="220"/>
    <col min="14082" max="14083" width="10.6640625" style="220" customWidth="1"/>
    <col min="14084" max="14084" width="47.6640625" style="220" customWidth="1"/>
    <col min="14085" max="14085" width="14.6640625" style="220" customWidth="1"/>
    <col min="14086" max="14086" width="12.6640625" style="220" customWidth="1"/>
    <col min="14087" max="14088" width="15.6640625" style="220" customWidth="1"/>
    <col min="14089" max="14337" width="9.109375" style="220"/>
    <col min="14338" max="14339" width="10.6640625" style="220" customWidth="1"/>
    <col min="14340" max="14340" width="47.6640625" style="220" customWidth="1"/>
    <col min="14341" max="14341" width="14.6640625" style="220" customWidth="1"/>
    <col min="14342" max="14342" width="12.6640625" style="220" customWidth="1"/>
    <col min="14343" max="14344" width="15.6640625" style="220" customWidth="1"/>
    <col min="14345" max="14593" width="9.109375" style="220"/>
    <col min="14594" max="14595" width="10.6640625" style="220" customWidth="1"/>
    <col min="14596" max="14596" width="47.6640625" style="220" customWidth="1"/>
    <col min="14597" max="14597" width="14.6640625" style="220" customWidth="1"/>
    <col min="14598" max="14598" width="12.6640625" style="220" customWidth="1"/>
    <col min="14599" max="14600" width="15.6640625" style="220" customWidth="1"/>
    <col min="14601" max="14849" width="9.109375" style="220"/>
    <col min="14850" max="14851" width="10.6640625" style="220" customWidth="1"/>
    <col min="14852" max="14852" width="47.6640625" style="220" customWidth="1"/>
    <col min="14853" max="14853" width="14.6640625" style="220" customWidth="1"/>
    <col min="14854" max="14854" width="12.6640625" style="220" customWidth="1"/>
    <col min="14855" max="14856" width="15.6640625" style="220" customWidth="1"/>
    <col min="14857" max="15105" width="9.109375" style="220"/>
    <col min="15106" max="15107" width="10.6640625" style="220" customWidth="1"/>
    <col min="15108" max="15108" width="47.6640625" style="220" customWidth="1"/>
    <col min="15109" max="15109" width="14.6640625" style="220" customWidth="1"/>
    <col min="15110" max="15110" width="12.6640625" style="220" customWidth="1"/>
    <col min="15111" max="15112" width="15.6640625" style="220" customWidth="1"/>
    <col min="15113" max="15361" width="9.109375" style="220"/>
    <col min="15362" max="15363" width="10.6640625" style="220" customWidth="1"/>
    <col min="15364" max="15364" width="47.6640625" style="220" customWidth="1"/>
    <col min="15365" max="15365" width="14.6640625" style="220" customWidth="1"/>
    <col min="15366" max="15366" width="12.6640625" style="220" customWidth="1"/>
    <col min="15367" max="15368" width="15.6640625" style="220" customWidth="1"/>
    <col min="15369" max="15617" width="9.109375" style="220"/>
    <col min="15618" max="15619" width="10.6640625" style="220" customWidth="1"/>
    <col min="15620" max="15620" width="47.6640625" style="220" customWidth="1"/>
    <col min="15621" max="15621" width="14.6640625" style="220" customWidth="1"/>
    <col min="15622" max="15622" width="12.6640625" style="220" customWidth="1"/>
    <col min="15623" max="15624" width="15.6640625" style="220" customWidth="1"/>
    <col min="15625" max="15873" width="9.109375" style="220"/>
    <col min="15874" max="15875" width="10.6640625" style="220" customWidth="1"/>
    <col min="15876" max="15876" width="47.6640625" style="220" customWidth="1"/>
    <col min="15877" max="15877" width="14.6640625" style="220" customWidth="1"/>
    <col min="15878" max="15878" width="12.6640625" style="220" customWidth="1"/>
    <col min="15879" max="15880" width="15.6640625" style="220" customWidth="1"/>
    <col min="15881" max="16129" width="9.109375" style="220"/>
    <col min="16130" max="16131" width="10.6640625" style="220" customWidth="1"/>
    <col min="16132" max="16132" width="47.6640625" style="220" customWidth="1"/>
    <col min="16133" max="16133" width="14.6640625" style="220" customWidth="1"/>
    <col min="16134" max="16134" width="12.6640625" style="220" customWidth="1"/>
    <col min="16135" max="16136" width="15.6640625" style="220" customWidth="1"/>
    <col min="16137" max="16384" width="9.109375" style="220"/>
  </cols>
  <sheetData>
    <row r="1" spans="2:8" ht="20.100000000000001" customHeight="1">
      <c r="B1" s="262" t="s">
        <v>1103</v>
      </c>
    </row>
    <row r="2" spans="2:8" s="258" customFormat="1" ht="15" customHeight="1">
      <c r="B2" s="260" t="s">
        <v>1102</v>
      </c>
      <c r="C2" s="259"/>
      <c r="E2" s="260"/>
      <c r="F2" s="223"/>
      <c r="G2" s="261"/>
      <c r="H2" s="221"/>
    </row>
    <row r="3" spans="2:8" s="258" customFormat="1" ht="15" customHeight="1">
      <c r="B3" s="260" t="s">
        <v>1101</v>
      </c>
      <c r="C3" s="259"/>
      <c r="E3" s="260"/>
      <c r="F3" s="223"/>
      <c r="G3" s="261"/>
      <c r="H3" s="221"/>
    </row>
    <row r="4" spans="2:8" s="258" customFormat="1" ht="15" customHeight="1">
      <c r="B4" s="260" t="s">
        <v>1100</v>
      </c>
      <c r="C4" s="259"/>
      <c r="E4" s="260"/>
      <c r="F4" s="223"/>
      <c r="G4" s="261"/>
      <c r="H4" s="221"/>
    </row>
    <row r="5" spans="2:8" s="258" customFormat="1" ht="20.100000000000001" customHeight="1">
      <c r="B5" s="260" t="s">
        <v>1099</v>
      </c>
      <c r="C5" s="259"/>
      <c r="D5" s="713" t="s">
        <v>1098</v>
      </c>
      <c r="E5" s="713"/>
      <c r="F5" s="713"/>
      <c r="G5" s="713"/>
      <c r="H5" s="713"/>
    </row>
    <row r="6" spans="2:8" s="252" customFormat="1" ht="9.9" customHeight="1">
      <c r="B6" s="256"/>
      <c r="C6" s="256"/>
      <c r="D6" s="257"/>
      <c r="E6" s="256"/>
      <c r="F6" s="255"/>
      <c r="G6" s="254"/>
      <c r="H6" s="253"/>
    </row>
    <row r="7" spans="2:8" s="246" customFormat="1" ht="32.1" customHeight="1" thickBot="1">
      <c r="B7" s="250" t="s">
        <v>1097</v>
      </c>
      <c r="C7" s="250" t="s">
        <v>1096</v>
      </c>
      <c r="D7" s="251" t="s">
        <v>4</v>
      </c>
      <c r="E7" s="250" t="s">
        <v>1095</v>
      </c>
      <c r="F7" s="249" t="s">
        <v>587</v>
      </c>
      <c r="G7" s="248" t="s">
        <v>1094</v>
      </c>
      <c r="H7" s="247" t="s">
        <v>1093</v>
      </c>
    </row>
    <row r="8" spans="2:8" s="240" customFormat="1" ht="9.9" customHeight="1">
      <c r="B8" s="244"/>
      <c r="C8" s="244"/>
      <c r="D8" s="245"/>
      <c r="E8" s="244"/>
      <c r="F8" s="243"/>
      <c r="G8" s="242"/>
      <c r="H8" s="241"/>
    </row>
    <row r="9" spans="2:8">
      <c r="D9" s="234" t="s">
        <v>1092</v>
      </c>
      <c r="G9" s="226" t="s">
        <v>1091</v>
      </c>
      <c r="H9" s="235">
        <f>+SUM(H10:H31)</f>
        <v>0</v>
      </c>
    </row>
    <row r="10" spans="2:8">
      <c r="D10" s="234"/>
      <c r="G10" s="226"/>
      <c r="H10" s="235"/>
    </row>
    <row r="11" spans="2:8">
      <c r="D11" s="234" t="s">
        <v>1090</v>
      </c>
    </row>
    <row r="12" spans="2:8" ht="26.4">
      <c r="B12" s="224" t="s">
        <v>984</v>
      </c>
      <c r="C12" s="224" t="s">
        <v>1089</v>
      </c>
      <c r="D12" s="225" t="s">
        <v>112</v>
      </c>
      <c r="E12" s="224" t="s">
        <v>1083</v>
      </c>
      <c r="F12" s="223">
        <v>0.11</v>
      </c>
      <c r="G12" s="237"/>
      <c r="H12" s="236">
        <f>ROUND(F12*G12,2)</f>
        <v>0</v>
      </c>
    </row>
    <row r="13" spans="2:8" ht="26.4">
      <c r="B13" s="224" t="s">
        <v>983</v>
      </c>
      <c r="C13" s="224" t="s">
        <v>1088</v>
      </c>
      <c r="D13" s="225" t="s">
        <v>934</v>
      </c>
      <c r="E13" s="224" t="s">
        <v>1083</v>
      </c>
      <c r="F13" s="223">
        <v>0.1</v>
      </c>
      <c r="G13" s="237"/>
      <c r="H13" s="221">
        <f>ROUND(F13*G13,2)</f>
        <v>0</v>
      </c>
    </row>
    <row r="14" spans="2:8" ht="79.2">
      <c r="D14" s="233" t="s">
        <v>1087</v>
      </c>
      <c r="G14" s="237"/>
    </row>
    <row r="15" spans="2:8" ht="26.4">
      <c r="B15" s="224" t="s">
        <v>980</v>
      </c>
      <c r="C15" s="224" t="s">
        <v>1086</v>
      </c>
      <c r="D15" s="225" t="s">
        <v>933</v>
      </c>
      <c r="E15" s="224" t="s">
        <v>974</v>
      </c>
      <c r="F15" s="223">
        <v>7</v>
      </c>
      <c r="G15" s="237"/>
      <c r="H15" s="221">
        <f>ROUND(F15*G15,2)</f>
        <v>0</v>
      </c>
    </row>
    <row r="16" spans="2:8" ht="26.4">
      <c r="B16" s="224" t="s">
        <v>976</v>
      </c>
      <c r="C16" s="224" t="s">
        <v>1085</v>
      </c>
      <c r="D16" s="225" t="s">
        <v>1084</v>
      </c>
      <c r="E16" s="224" t="s">
        <v>1083</v>
      </c>
      <c r="F16" s="223">
        <v>0.11</v>
      </c>
      <c r="G16" s="237"/>
      <c r="H16" s="236">
        <f>ROUND(F16*G16,2)</f>
        <v>0</v>
      </c>
    </row>
    <row r="17" spans="2:8">
      <c r="G17" s="237"/>
      <c r="H17" s="236"/>
    </row>
    <row r="18" spans="2:8">
      <c r="D18" s="234" t="s">
        <v>1082</v>
      </c>
      <c r="G18" s="237"/>
      <c r="H18" s="236"/>
    </row>
    <row r="19" spans="2:8" ht="26.4">
      <c r="B19" s="224" t="s">
        <v>984</v>
      </c>
      <c r="C19" s="224" t="s">
        <v>1081</v>
      </c>
      <c r="D19" s="225" t="s">
        <v>1080</v>
      </c>
      <c r="E19" s="224" t="s">
        <v>930</v>
      </c>
      <c r="F19" s="223">
        <v>10</v>
      </c>
      <c r="G19" s="237"/>
      <c r="H19" s="236">
        <f>ROUND(F19*G19,2)</f>
        <v>0</v>
      </c>
    </row>
    <row r="20" spans="2:8" ht="26.4">
      <c r="B20" s="224" t="s">
        <v>983</v>
      </c>
      <c r="C20" s="224" t="s">
        <v>1079</v>
      </c>
      <c r="D20" s="225" t="s">
        <v>165</v>
      </c>
      <c r="E20" s="224" t="s">
        <v>974</v>
      </c>
      <c r="F20" s="223">
        <v>9</v>
      </c>
      <c r="G20" s="237"/>
      <c r="H20" s="236">
        <f>ROUND(F20*G20,2)</f>
        <v>0</v>
      </c>
    </row>
    <row r="21" spans="2:8">
      <c r="B21" s="224" t="s">
        <v>980</v>
      </c>
      <c r="C21" s="224" t="s">
        <v>1078</v>
      </c>
      <c r="D21" s="225" t="s">
        <v>1077</v>
      </c>
      <c r="E21" s="224" t="s">
        <v>974</v>
      </c>
      <c r="F21" s="223">
        <v>9</v>
      </c>
      <c r="G21" s="237"/>
      <c r="H21" s="236">
        <f>ROUND(F21*G21,2)</f>
        <v>0</v>
      </c>
    </row>
    <row r="22" spans="2:8">
      <c r="B22" s="224" t="s">
        <v>976</v>
      </c>
      <c r="C22" s="224" t="s">
        <v>1076</v>
      </c>
      <c r="D22" s="225" t="s">
        <v>1075</v>
      </c>
      <c r="E22" s="224" t="s">
        <v>930</v>
      </c>
      <c r="F22" s="223">
        <v>86</v>
      </c>
      <c r="G22" s="237"/>
      <c r="H22" s="236">
        <f>ROUND(F22*G22,2)</f>
        <v>0</v>
      </c>
    </row>
    <row r="23" spans="2:8" ht="26.4">
      <c r="D23" s="233" t="s">
        <v>1074</v>
      </c>
      <c r="G23" s="237"/>
      <c r="H23" s="236"/>
    </row>
    <row r="24" spans="2:8" ht="26.4">
      <c r="B24" s="224" t="s">
        <v>1073</v>
      </c>
      <c r="C24" s="224" t="s">
        <v>1072</v>
      </c>
      <c r="D24" s="225" t="s">
        <v>1071</v>
      </c>
      <c r="E24" s="224" t="s">
        <v>930</v>
      </c>
      <c r="F24" s="223">
        <v>28</v>
      </c>
      <c r="G24" s="237"/>
      <c r="H24" s="236">
        <f>ROUND(F24*G24,2)</f>
        <v>0</v>
      </c>
    </row>
    <row r="25" spans="2:8" ht="26.4">
      <c r="D25" s="233" t="s">
        <v>1013</v>
      </c>
      <c r="G25" s="237"/>
      <c r="H25" s="236"/>
    </row>
    <row r="26" spans="2:8" ht="26.4">
      <c r="B26" s="224" t="s">
        <v>1070</v>
      </c>
      <c r="C26" s="224" t="s">
        <v>1069</v>
      </c>
      <c r="D26" s="225" t="s">
        <v>1068</v>
      </c>
      <c r="E26" s="224" t="s">
        <v>930</v>
      </c>
      <c r="F26" s="223">
        <v>6</v>
      </c>
      <c r="G26" s="237"/>
      <c r="H26" s="236">
        <f>ROUND(F26*G26,2)</f>
        <v>0</v>
      </c>
    </row>
    <row r="27" spans="2:8" ht="26.4">
      <c r="D27" s="233" t="s">
        <v>1067</v>
      </c>
      <c r="G27" s="237"/>
      <c r="H27" s="236"/>
    </row>
    <row r="28" spans="2:8" ht="26.4">
      <c r="B28" s="224" t="s">
        <v>1066</v>
      </c>
      <c r="C28" s="224" t="s">
        <v>1065</v>
      </c>
      <c r="D28" s="225" t="s">
        <v>1064</v>
      </c>
      <c r="E28" s="224" t="s">
        <v>928</v>
      </c>
      <c r="F28" s="223">
        <v>112</v>
      </c>
      <c r="G28" s="237"/>
      <c r="H28" s="236">
        <f>ROUND(F28*G28,2)</f>
        <v>0</v>
      </c>
    </row>
    <row r="29" spans="2:8" ht="26.4">
      <c r="B29" s="224" t="s">
        <v>1063</v>
      </c>
      <c r="C29" s="224" t="s">
        <v>1062</v>
      </c>
      <c r="D29" s="225" t="s">
        <v>116</v>
      </c>
      <c r="E29" s="224" t="s">
        <v>928</v>
      </c>
      <c r="F29" s="223">
        <v>26</v>
      </c>
      <c r="G29" s="237"/>
      <c r="H29" s="236">
        <f>ROUND(F29*G29,2)</f>
        <v>0</v>
      </c>
    </row>
    <row r="30" spans="2:8">
      <c r="B30" s="224" t="s">
        <v>1061</v>
      </c>
      <c r="C30" s="224" t="s">
        <v>1060</v>
      </c>
      <c r="D30" s="225" t="s">
        <v>1059</v>
      </c>
      <c r="E30" s="224" t="s">
        <v>928</v>
      </c>
      <c r="F30" s="223">
        <v>99</v>
      </c>
      <c r="G30" s="237"/>
      <c r="H30" s="236">
        <f>ROUND(F30*G30,2)</f>
        <v>0</v>
      </c>
    </row>
    <row r="31" spans="2:8">
      <c r="G31" s="237"/>
      <c r="H31" s="236"/>
    </row>
    <row r="32" spans="2:8">
      <c r="D32" s="234" t="s">
        <v>1058</v>
      </c>
      <c r="G32" s="239" t="s">
        <v>1057</v>
      </c>
      <c r="H32" s="238">
        <f>+SUM(H33:H60)</f>
        <v>0</v>
      </c>
    </row>
    <row r="33" spans="2:8">
      <c r="D33" s="234"/>
      <c r="G33" s="239"/>
      <c r="H33" s="238"/>
    </row>
    <row r="34" spans="2:8">
      <c r="D34" s="234" t="s">
        <v>1056</v>
      </c>
      <c r="G34" s="237"/>
      <c r="H34" s="236"/>
    </row>
    <row r="35" spans="2:8" ht="26.4">
      <c r="B35" s="224" t="s">
        <v>984</v>
      </c>
      <c r="C35" s="224" t="s">
        <v>1055</v>
      </c>
      <c r="D35" s="225" t="s">
        <v>1054</v>
      </c>
      <c r="E35" s="224" t="s">
        <v>994</v>
      </c>
      <c r="F35" s="223">
        <v>17</v>
      </c>
      <c r="G35" s="237"/>
      <c r="H35" s="221">
        <f>ROUND(F35*G35,2)</f>
        <v>0</v>
      </c>
    </row>
    <row r="36" spans="2:8" ht="26.4">
      <c r="B36" s="224" t="s">
        <v>983</v>
      </c>
      <c r="C36" s="224" t="s">
        <v>1053</v>
      </c>
      <c r="D36" s="225" t="s">
        <v>1052</v>
      </c>
      <c r="E36" s="224" t="s">
        <v>994</v>
      </c>
      <c r="F36" s="223">
        <v>19</v>
      </c>
      <c r="G36" s="237"/>
      <c r="H36" s="236">
        <f>ROUND(F36*G36,2)</f>
        <v>0</v>
      </c>
    </row>
    <row r="37" spans="2:8" ht="26.4">
      <c r="B37" s="224" t="s">
        <v>980</v>
      </c>
      <c r="C37" s="224" t="s">
        <v>1051</v>
      </c>
      <c r="D37" s="225" t="s">
        <v>1050</v>
      </c>
      <c r="E37" s="224" t="s">
        <v>994</v>
      </c>
      <c r="F37" s="223">
        <v>60</v>
      </c>
      <c r="G37" s="237"/>
      <c r="H37" s="221">
        <f>ROUND(F37*G37,2)</f>
        <v>0</v>
      </c>
    </row>
    <row r="38" spans="2:8">
      <c r="G38" s="237"/>
    </row>
    <row r="39" spans="2:8">
      <c r="D39" s="234" t="s">
        <v>1049</v>
      </c>
      <c r="G39" s="237"/>
    </row>
    <row r="40" spans="2:8" ht="26.4">
      <c r="B40" s="224" t="s">
        <v>984</v>
      </c>
      <c r="C40" s="224" t="s">
        <v>1048</v>
      </c>
      <c r="D40" s="225" t="s">
        <v>1047</v>
      </c>
      <c r="E40" s="224" t="s">
        <v>930</v>
      </c>
      <c r="F40" s="223">
        <v>360</v>
      </c>
      <c r="G40" s="237"/>
      <c r="H40" s="221">
        <f>ROUND(F40*G40,2)</f>
        <v>0</v>
      </c>
    </row>
    <row r="41" spans="2:8">
      <c r="G41" s="237"/>
    </row>
    <row r="42" spans="2:8">
      <c r="D42" s="234" t="s">
        <v>1046</v>
      </c>
      <c r="G42" s="237"/>
    </row>
    <row r="43" spans="2:8">
      <c r="B43" s="224" t="s">
        <v>984</v>
      </c>
      <c r="C43" s="224" t="s">
        <v>1045</v>
      </c>
      <c r="D43" s="225" t="s">
        <v>1044</v>
      </c>
      <c r="E43" s="224" t="s">
        <v>994</v>
      </c>
      <c r="F43" s="223">
        <v>8</v>
      </c>
      <c r="G43" s="237"/>
      <c r="H43" s="221">
        <f>ROUND(F43*G43,2)</f>
        <v>0</v>
      </c>
    </row>
    <row r="44" spans="2:8" ht="26.4">
      <c r="B44" s="224" t="s">
        <v>983</v>
      </c>
      <c r="C44" s="224" t="s">
        <v>1043</v>
      </c>
      <c r="D44" s="225" t="s">
        <v>1042</v>
      </c>
      <c r="E44" s="224" t="s">
        <v>994</v>
      </c>
      <c r="F44" s="223">
        <v>54</v>
      </c>
      <c r="G44" s="237"/>
      <c r="H44" s="221">
        <f>ROUND(F44*G44,2)</f>
        <v>0</v>
      </c>
    </row>
    <row r="45" spans="2:8" ht="26.4">
      <c r="D45" s="233" t="s">
        <v>1041</v>
      </c>
      <c r="G45" s="237"/>
    </row>
    <row r="46" spans="2:8">
      <c r="G46" s="237"/>
    </row>
    <row r="47" spans="2:8">
      <c r="D47" s="234" t="s">
        <v>1040</v>
      </c>
      <c r="G47" s="237"/>
    </row>
    <row r="48" spans="2:8" ht="26.4">
      <c r="B48" s="224" t="s">
        <v>984</v>
      </c>
      <c r="C48" s="224" t="s">
        <v>1039</v>
      </c>
      <c r="D48" s="225" t="s">
        <v>1038</v>
      </c>
      <c r="E48" s="224" t="s">
        <v>930</v>
      </c>
      <c r="F48" s="223">
        <v>112</v>
      </c>
      <c r="G48" s="237"/>
      <c r="H48" s="221">
        <f>ROUND(F48*G48,2)</f>
        <v>0</v>
      </c>
    </row>
    <row r="49" spans="2:8" ht="26.4">
      <c r="B49" s="224" t="s">
        <v>983</v>
      </c>
      <c r="C49" s="224" t="s">
        <v>1037</v>
      </c>
      <c r="D49" s="225" t="s">
        <v>1036</v>
      </c>
      <c r="E49" s="224" t="s">
        <v>930</v>
      </c>
      <c r="F49" s="223">
        <v>32</v>
      </c>
      <c r="G49" s="237"/>
      <c r="H49" s="221">
        <f>ROUND(F49*G49,2)</f>
        <v>0</v>
      </c>
    </row>
    <row r="50" spans="2:8" ht="26.4">
      <c r="D50" s="233" t="s">
        <v>1035</v>
      </c>
      <c r="G50" s="237"/>
    </row>
    <row r="51" spans="2:8" ht="26.4">
      <c r="B51" s="224" t="s">
        <v>980</v>
      </c>
      <c r="C51" s="224" t="s">
        <v>1034</v>
      </c>
      <c r="D51" s="225" t="s">
        <v>1033</v>
      </c>
      <c r="E51" s="224" t="s">
        <v>994</v>
      </c>
      <c r="F51" s="223">
        <v>3</v>
      </c>
      <c r="G51" s="237"/>
      <c r="H51" s="221">
        <f>ROUND(F51*G51,2)</f>
        <v>0</v>
      </c>
    </row>
    <row r="52" spans="2:8" ht="26.4">
      <c r="D52" s="233" t="s">
        <v>1032</v>
      </c>
      <c r="G52" s="237"/>
    </row>
    <row r="53" spans="2:8">
      <c r="B53" s="224" t="s">
        <v>976</v>
      </c>
      <c r="C53" s="224" t="s">
        <v>1031</v>
      </c>
      <c r="D53" s="225" t="s">
        <v>35</v>
      </c>
      <c r="E53" s="224" t="s">
        <v>930</v>
      </c>
      <c r="F53" s="223">
        <v>112</v>
      </c>
      <c r="G53" s="237"/>
      <c r="H53" s="221">
        <f>ROUND(F53*G53,2)</f>
        <v>0</v>
      </c>
    </row>
    <row r="54" spans="2:8">
      <c r="G54" s="237"/>
    </row>
    <row r="55" spans="2:8" ht="26.4">
      <c r="D55" s="234" t="s">
        <v>1030</v>
      </c>
      <c r="G55" s="237"/>
    </row>
    <row r="56" spans="2:8">
      <c r="B56" s="224" t="s">
        <v>984</v>
      </c>
      <c r="C56" s="224" t="s">
        <v>1029</v>
      </c>
      <c r="D56" s="225" t="s">
        <v>1028</v>
      </c>
      <c r="E56" s="224" t="s">
        <v>994</v>
      </c>
      <c r="F56" s="223">
        <v>60</v>
      </c>
      <c r="G56" s="237"/>
      <c r="H56" s="221">
        <f>ROUND(F56*G56,2)</f>
        <v>0</v>
      </c>
    </row>
    <row r="57" spans="2:8">
      <c r="B57" s="224" t="s">
        <v>983</v>
      </c>
      <c r="C57" s="224" t="s">
        <v>1027</v>
      </c>
      <c r="D57" s="225" t="s">
        <v>1026</v>
      </c>
      <c r="E57" s="224" t="s">
        <v>994</v>
      </c>
      <c r="F57" s="223">
        <v>19</v>
      </c>
      <c r="G57" s="237"/>
      <c r="H57" s="221">
        <f>ROUND(F57*G57,2)</f>
        <v>0</v>
      </c>
    </row>
    <row r="58" spans="2:8" ht="26.4">
      <c r="B58" s="224" t="s">
        <v>980</v>
      </c>
      <c r="C58" s="224" t="s">
        <v>1025</v>
      </c>
      <c r="D58" s="225" t="s">
        <v>37</v>
      </c>
      <c r="E58" s="224" t="s">
        <v>1023</v>
      </c>
      <c r="F58" s="223">
        <v>12</v>
      </c>
      <c r="G58" s="237"/>
      <c r="H58" s="221">
        <f>ROUND(F58*G58,2)</f>
        <v>0</v>
      </c>
    </row>
    <row r="59" spans="2:8">
      <c r="B59" s="224" t="s">
        <v>976</v>
      </c>
      <c r="C59" s="224" t="s">
        <v>1024</v>
      </c>
      <c r="D59" s="225" t="s">
        <v>36</v>
      </c>
      <c r="E59" s="224" t="s">
        <v>1023</v>
      </c>
      <c r="F59" s="223">
        <v>19</v>
      </c>
      <c r="G59" s="237"/>
      <c r="H59" s="221">
        <f>ROUND(F59*G59,2)</f>
        <v>0</v>
      </c>
    </row>
    <row r="60" spans="2:8">
      <c r="G60" s="237"/>
    </row>
    <row r="61" spans="2:8">
      <c r="D61" s="234" t="s">
        <v>1022</v>
      </c>
      <c r="G61" s="239" t="s">
        <v>1021</v>
      </c>
      <c r="H61" s="235">
        <f>+SUM(H62:H85)</f>
        <v>0</v>
      </c>
    </row>
    <row r="62" spans="2:8">
      <c r="D62" s="234"/>
      <c r="G62" s="239"/>
      <c r="H62" s="235"/>
    </row>
    <row r="63" spans="2:8">
      <c r="D63" s="234" t="s">
        <v>1020</v>
      </c>
      <c r="G63" s="237"/>
    </row>
    <row r="64" spans="2:8" ht="26.4">
      <c r="B64" s="224" t="s">
        <v>984</v>
      </c>
      <c r="C64" s="224" t="s">
        <v>1019</v>
      </c>
      <c r="D64" s="225" t="s">
        <v>919</v>
      </c>
      <c r="E64" s="224" t="s">
        <v>994</v>
      </c>
      <c r="F64" s="223">
        <v>61</v>
      </c>
      <c r="G64" s="237"/>
      <c r="H64" s="221">
        <f>ROUND(F64*G64,2)</f>
        <v>0</v>
      </c>
    </row>
    <row r="65" spans="2:8" ht="26.4">
      <c r="D65" s="233" t="s">
        <v>1018</v>
      </c>
      <c r="G65" s="237"/>
    </row>
    <row r="66" spans="2:8" ht="26.4">
      <c r="B66" s="224" t="s">
        <v>983</v>
      </c>
      <c r="C66" s="224" t="s">
        <v>1017</v>
      </c>
      <c r="D66" s="225" t="s">
        <v>1016</v>
      </c>
      <c r="E66" s="224" t="s">
        <v>930</v>
      </c>
      <c r="F66" s="223">
        <v>10</v>
      </c>
      <c r="G66" s="237"/>
      <c r="H66" s="221">
        <f>ROUND(F66*G66,2)</f>
        <v>0</v>
      </c>
    </row>
    <row r="67" spans="2:8" ht="26.4">
      <c r="D67" s="233" t="s">
        <v>1006</v>
      </c>
      <c r="G67" s="237"/>
    </row>
    <row r="68" spans="2:8" ht="26.4">
      <c r="B68" s="224" t="s">
        <v>980</v>
      </c>
      <c r="C68" s="224" t="s">
        <v>1015</v>
      </c>
      <c r="D68" s="225" t="s">
        <v>1014</v>
      </c>
      <c r="E68" s="224" t="s">
        <v>930</v>
      </c>
      <c r="F68" s="223">
        <v>26</v>
      </c>
      <c r="G68" s="237"/>
      <c r="H68" s="221">
        <f>ROUND(F68*G68,2)</f>
        <v>0</v>
      </c>
    </row>
    <row r="69" spans="2:8" ht="26.4">
      <c r="D69" s="233" t="s">
        <v>1013</v>
      </c>
      <c r="G69" s="237"/>
    </row>
    <row r="70" spans="2:8">
      <c r="G70" s="237"/>
    </row>
    <row r="71" spans="2:8">
      <c r="D71" s="234" t="s">
        <v>1012</v>
      </c>
      <c r="G71" s="237"/>
    </row>
    <row r="72" spans="2:8" ht="26.4">
      <c r="B72" s="224" t="s">
        <v>984</v>
      </c>
      <c r="C72" s="224" t="s">
        <v>1011</v>
      </c>
      <c r="D72" s="225" t="s">
        <v>1010</v>
      </c>
      <c r="E72" s="224" t="s">
        <v>930</v>
      </c>
      <c r="F72" s="223">
        <v>191</v>
      </c>
      <c r="G72" s="237"/>
      <c r="H72" s="221">
        <f>ROUND(F72*G72,2)</f>
        <v>0</v>
      </c>
    </row>
    <row r="73" spans="2:8" ht="39.6">
      <c r="D73" s="233" t="s">
        <v>1009</v>
      </c>
      <c r="G73" s="237"/>
    </row>
    <row r="74" spans="2:8" ht="26.4">
      <c r="B74" s="224" t="s">
        <v>983</v>
      </c>
      <c r="C74" s="224" t="s">
        <v>1008</v>
      </c>
      <c r="D74" s="225" t="s">
        <v>1007</v>
      </c>
      <c r="E74" s="224" t="s">
        <v>930</v>
      </c>
      <c r="F74" s="223">
        <v>14</v>
      </c>
      <c r="G74" s="237"/>
      <c r="H74" s="221">
        <f>ROUND(F74*G74,2)</f>
        <v>0</v>
      </c>
    </row>
    <row r="75" spans="2:8" ht="26.4">
      <c r="D75" s="233" t="s">
        <v>1006</v>
      </c>
      <c r="G75" s="237"/>
    </row>
    <row r="76" spans="2:8">
      <c r="G76" s="237"/>
    </row>
    <row r="77" spans="2:8">
      <c r="D77" s="234" t="s">
        <v>1005</v>
      </c>
      <c r="G77" s="237"/>
    </row>
    <row r="78" spans="2:8" ht="26.4">
      <c r="B78" s="224" t="s">
        <v>984</v>
      </c>
      <c r="C78" s="224" t="s">
        <v>1004</v>
      </c>
      <c r="D78" s="225" t="s">
        <v>1003</v>
      </c>
      <c r="E78" s="224" t="s">
        <v>928</v>
      </c>
      <c r="F78" s="223">
        <v>5</v>
      </c>
      <c r="G78" s="237"/>
      <c r="H78" s="221">
        <f>ROUND(F78*G78,2)</f>
        <v>0</v>
      </c>
    </row>
    <row r="79" spans="2:8" ht="26.4">
      <c r="B79" s="224" t="s">
        <v>983</v>
      </c>
      <c r="C79" s="224" t="s">
        <v>1002</v>
      </c>
      <c r="D79" s="225" t="s">
        <v>1001</v>
      </c>
      <c r="E79" s="224" t="s">
        <v>928</v>
      </c>
      <c r="F79" s="223">
        <v>14</v>
      </c>
      <c r="G79" s="237"/>
      <c r="H79" s="221">
        <f>ROUND(F79*G79,2)</f>
        <v>0</v>
      </c>
    </row>
    <row r="80" spans="2:8" ht="26.4">
      <c r="B80" s="224" t="s">
        <v>980</v>
      </c>
      <c r="C80" s="224" t="s">
        <v>1000</v>
      </c>
      <c r="D80" s="225" t="s">
        <v>999</v>
      </c>
      <c r="E80" s="224" t="s">
        <v>928</v>
      </c>
      <c r="F80" s="223">
        <v>96</v>
      </c>
      <c r="G80" s="237"/>
      <c r="H80" s="221">
        <f>ROUND(F80*G80,2)</f>
        <v>0</v>
      </c>
    </row>
    <row r="81" spans="2:8" ht="26.4">
      <c r="D81" s="233" t="s">
        <v>998</v>
      </c>
      <c r="G81" s="237"/>
    </row>
    <row r="82" spans="2:8">
      <c r="G82" s="237"/>
    </row>
    <row r="83" spans="2:8">
      <c r="D83" s="234" t="s">
        <v>997</v>
      </c>
      <c r="G83" s="237"/>
    </row>
    <row r="84" spans="2:8">
      <c r="B84" s="224" t="s">
        <v>984</v>
      </c>
      <c r="C84" s="224" t="s">
        <v>996</v>
      </c>
      <c r="D84" s="225" t="s">
        <v>995</v>
      </c>
      <c r="E84" s="224" t="s">
        <v>994</v>
      </c>
      <c r="F84" s="223">
        <v>2.5</v>
      </c>
      <c r="G84" s="237"/>
      <c r="H84" s="221">
        <f>ROUND(F84*G84,2)</f>
        <v>0</v>
      </c>
    </row>
    <row r="85" spans="2:8">
      <c r="G85" s="237"/>
    </row>
    <row r="86" spans="2:8">
      <c r="D86" s="234" t="s">
        <v>993</v>
      </c>
      <c r="G86" s="239" t="s">
        <v>992</v>
      </c>
      <c r="H86" s="235">
        <f>+SUM(H87:H98)</f>
        <v>500</v>
      </c>
    </row>
    <row r="87" spans="2:8">
      <c r="D87" s="234"/>
      <c r="G87" s="239"/>
      <c r="H87" s="235"/>
    </row>
    <row r="88" spans="2:8">
      <c r="D88" s="234" t="s">
        <v>991</v>
      </c>
      <c r="G88" s="237"/>
    </row>
    <row r="89" spans="2:8" ht="26.4">
      <c r="B89" s="224" t="s">
        <v>984</v>
      </c>
      <c r="C89" s="224" t="s">
        <v>990</v>
      </c>
      <c r="D89" s="225" t="s">
        <v>989</v>
      </c>
      <c r="E89" s="224" t="s">
        <v>928</v>
      </c>
      <c r="F89" s="223">
        <v>250</v>
      </c>
      <c r="G89" s="237"/>
      <c r="H89" s="221">
        <f>ROUND(F89*G89,2)</f>
        <v>0</v>
      </c>
    </row>
    <row r="90" spans="2:8" ht="52.8">
      <c r="D90" s="233" t="s">
        <v>988</v>
      </c>
      <c r="G90" s="237"/>
    </row>
    <row r="91" spans="2:8" ht="66">
      <c r="B91" s="224" t="s">
        <v>983</v>
      </c>
      <c r="C91" s="224" t="s">
        <v>987</v>
      </c>
      <c r="D91" s="225" t="s">
        <v>986</v>
      </c>
      <c r="E91" s="224" t="s">
        <v>974</v>
      </c>
      <c r="F91" s="223">
        <v>1</v>
      </c>
      <c r="G91" s="237"/>
      <c r="H91" s="221">
        <f>ROUND(F91*G91,2)</f>
        <v>0</v>
      </c>
    </row>
    <row r="92" spans="2:8">
      <c r="G92" s="237"/>
    </row>
    <row r="93" spans="2:8">
      <c r="D93" s="234" t="s">
        <v>985</v>
      </c>
      <c r="G93" s="237"/>
    </row>
    <row r="94" spans="2:8" ht="39.6">
      <c r="B94" s="224" t="s">
        <v>983</v>
      </c>
      <c r="C94" s="224" t="s">
        <v>982</v>
      </c>
      <c r="D94" s="225" t="s">
        <v>981</v>
      </c>
      <c r="E94" s="224" t="s">
        <v>974</v>
      </c>
      <c r="F94" s="223">
        <v>1</v>
      </c>
      <c r="G94" s="237"/>
      <c r="H94" s="221">
        <f>ROUND(F94*G94,2)</f>
        <v>0</v>
      </c>
    </row>
    <row r="95" spans="2:8" ht="66">
      <c r="B95" s="224" t="s">
        <v>980</v>
      </c>
      <c r="C95" s="224" t="s">
        <v>979</v>
      </c>
      <c r="D95" s="225" t="s">
        <v>978</v>
      </c>
      <c r="E95" s="224" t="s">
        <v>977</v>
      </c>
      <c r="F95" s="223">
        <v>10</v>
      </c>
      <c r="G95" s="656">
        <v>50</v>
      </c>
      <c r="H95" s="221">
        <f>ROUND(F95*G95,2)</f>
        <v>500</v>
      </c>
    </row>
    <row r="96" spans="2:8" ht="26.4">
      <c r="B96" s="224" t="s">
        <v>976</v>
      </c>
      <c r="C96" s="224" t="s">
        <v>975</v>
      </c>
      <c r="D96" s="225" t="s">
        <v>213</v>
      </c>
      <c r="E96" s="224" t="s">
        <v>974</v>
      </c>
      <c r="F96" s="223">
        <v>1</v>
      </c>
      <c r="G96" s="237"/>
      <c r="H96" s="221">
        <f>ROUND(F96*G96,2)</f>
        <v>0</v>
      </c>
    </row>
    <row r="97" spans="4:7" ht="26.4">
      <c r="D97" s="233" t="s">
        <v>973</v>
      </c>
    </row>
    <row r="99" spans="4:7" ht="17.399999999999999" customHeight="1">
      <c r="D99" s="232" t="str">
        <f>D9</f>
        <v>1 PREDDELA</v>
      </c>
      <c r="E99" s="231">
        <f>H9</f>
        <v>0</v>
      </c>
    </row>
    <row r="100" spans="4:7" ht="17.399999999999999" customHeight="1">
      <c r="D100" s="232" t="str">
        <f>D32</f>
        <v>2 ZEMELJSKA DELA</v>
      </c>
      <c r="E100" s="231">
        <f>H32</f>
        <v>0</v>
      </c>
    </row>
    <row r="101" spans="4:7" ht="17.399999999999999" customHeight="1">
      <c r="D101" s="232" t="str">
        <f>D61</f>
        <v>3 VOZIŠČNE KONSTRUKCIJE</v>
      </c>
      <c r="E101" s="231">
        <f>H61</f>
        <v>0</v>
      </c>
    </row>
    <row r="102" spans="4:7" ht="17.399999999999999" customHeight="1">
      <c r="D102" s="230" t="str">
        <f>D86</f>
        <v>7 TUJE STORITVE</v>
      </c>
      <c r="E102" s="229">
        <f>H86</f>
        <v>500</v>
      </c>
    </row>
    <row r="103" spans="4:7" ht="17.399999999999999" customHeight="1">
      <c r="D103" s="228" t="s">
        <v>972</v>
      </c>
      <c r="E103" s="227">
        <f>+SUM(E99:E102)</f>
        <v>500</v>
      </c>
    </row>
    <row r="104" spans="4:7" ht="17.399999999999999" customHeight="1">
      <c r="D104" s="228" t="s">
        <v>971</v>
      </c>
      <c r="E104" s="227">
        <f>0.22*E103</f>
        <v>110</v>
      </c>
    </row>
    <row r="105" spans="4:7" ht="17.399999999999999" customHeight="1">
      <c r="D105" s="228" t="s">
        <v>970</v>
      </c>
      <c r="E105" s="227">
        <f>+SUM(E103:E104)</f>
        <v>610</v>
      </c>
    </row>
    <row r="107" spans="4:7" ht="17.399999999999999" customHeight="1">
      <c r="G107" s="226"/>
    </row>
  </sheetData>
  <sheetProtection algorithmName="SHA-512" hashValue="03Mayo2wQpB0ixOIRAXjvO4fx05AWzp1DX3ttnvYfH9tFwyf6+zE3pZ7vHT9MCeb0QfXnZRqNno6DL22+iyXVg==" saltValue="PCaAXGAS38i3LmijxWJ99w==" spinCount="100000" sheet="1" objects="1" scenarios="1"/>
  <mergeCells count="1">
    <mergeCell ref="D5:H5"/>
  </mergeCells>
  <pageMargins left="0.98425196850393704" right="0.39370078740157499" top="0.78740157480314998" bottom="0.78740157480314998" header="0" footer="0.196850393700787"/>
  <pageSetup paperSize="9" scale="70" fitToHeight="50" orientation="portrait" r:id="rId1"/>
  <headerFooter>
    <oddFooter>&amp;CStran &amp;P od &amp;N</oddFooter>
  </headerFooter>
  <rowBreaks count="1" manualBreakCount="1">
    <brk id="98"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9B7A2-EC32-42BD-90CF-2D7DD4975627}">
  <sheetPr>
    <pageSetUpPr fitToPage="1"/>
  </sheetPr>
  <dimension ref="B1:H131"/>
  <sheetViews>
    <sheetView view="pageBreakPreview" zoomScale="60" zoomScaleNormal="100" workbookViewId="0">
      <pane ySplit="7" topLeftCell="A104" activePane="bottomLeft" state="frozen"/>
      <selection activeCell="C2" sqref="C2"/>
      <selection pane="bottomLeft" activeCell="G118" sqref="G118"/>
    </sheetView>
  </sheetViews>
  <sheetFormatPr defaultRowHeight="13.2"/>
  <cols>
    <col min="1" max="1" width="9.109375" style="220"/>
    <col min="2" max="3" width="10.6640625" style="220" customWidth="1"/>
    <col min="4" max="4" width="47.6640625" style="225" customWidth="1"/>
    <col min="5" max="5" width="14.6640625" style="220" customWidth="1"/>
    <col min="6" max="6" width="12.6640625" style="223" customWidth="1"/>
    <col min="7" max="7" width="15.6640625" style="222" customWidth="1"/>
    <col min="8" max="8" width="15.6640625" style="221" customWidth="1"/>
    <col min="9" max="257" width="9.109375" style="220"/>
    <col min="258" max="259" width="10.6640625" style="220" customWidth="1"/>
    <col min="260" max="260" width="47.6640625" style="220" customWidth="1"/>
    <col min="261" max="261" width="14.6640625" style="220" customWidth="1"/>
    <col min="262" max="262" width="12.6640625" style="220" customWidth="1"/>
    <col min="263" max="264" width="15.6640625" style="220" customWidth="1"/>
    <col min="265" max="513" width="9.109375" style="220"/>
    <col min="514" max="515" width="10.6640625" style="220" customWidth="1"/>
    <col min="516" max="516" width="47.6640625" style="220" customWidth="1"/>
    <col min="517" max="517" width="14.6640625" style="220" customWidth="1"/>
    <col min="518" max="518" width="12.6640625" style="220" customWidth="1"/>
    <col min="519" max="520" width="15.6640625" style="220" customWidth="1"/>
    <col min="521" max="769" width="9.109375" style="220"/>
    <col min="770" max="771" width="10.6640625" style="220" customWidth="1"/>
    <col min="772" max="772" width="47.6640625" style="220" customWidth="1"/>
    <col min="773" max="773" width="14.6640625" style="220" customWidth="1"/>
    <col min="774" max="774" width="12.6640625" style="220" customWidth="1"/>
    <col min="775" max="776" width="15.6640625" style="220" customWidth="1"/>
    <col min="777" max="1025" width="9.109375" style="220"/>
    <col min="1026" max="1027" width="10.6640625" style="220" customWidth="1"/>
    <col min="1028" max="1028" width="47.6640625" style="220" customWidth="1"/>
    <col min="1029" max="1029" width="14.6640625" style="220" customWidth="1"/>
    <col min="1030" max="1030" width="12.6640625" style="220" customWidth="1"/>
    <col min="1031" max="1032" width="15.6640625" style="220" customWidth="1"/>
    <col min="1033" max="1281" width="9.109375" style="220"/>
    <col min="1282" max="1283" width="10.6640625" style="220" customWidth="1"/>
    <col min="1284" max="1284" width="47.6640625" style="220" customWidth="1"/>
    <col min="1285" max="1285" width="14.6640625" style="220" customWidth="1"/>
    <col min="1286" max="1286" width="12.6640625" style="220" customWidth="1"/>
    <col min="1287" max="1288" width="15.6640625" style="220" customWidth="1"/>
    <col min="1289" max="1537" width="9.109375" style="220"/>
    <col min="1538" max="1539" width="10.6640625" style="220" customWidth="1"/>
    <col min="1540" max="1540" width="47.6640625" style="220" customWidth="1"/>
    <col min="1541" max="1541" width="14.6640625" style="220" customWidth="1"/>
    <col min="1542" max="1542" width="12.6640625" style="220" customWidth="1"/>
    <col min="1543" max="1544" width="15.6640625" style="220" customWidth="1"/>
    <col min="1545" max="1793" width="9.109375" style="220"/>
    <col min="1794" max="1795" width="10.6640625" style="220" customWidth="1"/>
    <col min="1796" max="1796" width="47.6640625" style="220" customWidth="1"/>
    <col min="1797" max="1797" width="14.6640625" style="220" customWidth="1"/>
    <col min="1798" max="1798" width="12.6640625" style="220" customWidth="1"/>
    <col min="1799" max="1800" width="15.6640625" style="220" customWidth="1"/>
    <col min="1801" max="2049" width="9.109375" style="220"/>
    <col min="2050" max="2051" width="10.6640625" style="220" customWidth="1"/>
    <col min="2052" max="2052" width="47.6640625" style="220" customWidth="1"/>
    <col min="2053" max="2053" width="14.6640625" style="220" customWidth="1"/>
    <col min="2054" max="2054" width="12.6640625" style="220" customWidth="1"/>
    <col min="2055" max="2056" width="15.6640625" style="220" customWidth="1"/>
    <col min="2057" max="2305" width="9.109375" style="220"/>
    <col min="2306" max="2307" width="10.6640625" style="220" customWidth="1"/>
    <col min="2308" max="2308" width="47.6640625" style="220" customWidth="1"/>
    <col min="2309" max="2309" width="14.6640625" style="220" customWidth="1"/>
    <col min="2310" max="2310" width="12.6640625" style="220" customWidth="1"/>
    <col min="2311" max="2312" width="15.6640625" style="220" customWidth="1"/>
    <col min="2313" max="2561" width="9.109375" style="220"/>
    <col min="2562" max="2563" width="10.6640625" style="220" customWidth="1"/>
    <col min="2564" max="2564" width="47.6640625" style="220" customWidth="1"/>
    <col min="2565" max="2565" width="14.6640625" style="220" customWidth="1"/>
    <col min="2566" max="2566" width="12.6640625" style="220" customWidth="1"/>
    <col min="2567" max="2568" width="15.6640625" style="220" customWidth="1"/>
    <col min="2569" max="2817" width="9.109375" style="220"/>
    <col min="2818" max="2819" width="10.6640625" style="220" customWidth="1"/>
    <col min="2820" max="2820" width="47.6640625" style="220" customWidth="1"/>
    <col min="2821" max="2821" width="14.6640625" style="220" customWidth="1"/>
    <col min="2822" max="2822" width="12.6640625" style="220" customWidth="1"/>
    <col min="2823" max="2824" width="15.6640625" style="220" customWidth="1"/>
    <col min="2825" max="3073" width="9.109375" style="220"/>
    <col min="3074" max="3075" width="10.6640625" style="220" customWidth="1"/>
    <col min="3076" max="3076" width="47.6640625" style="220" customWidth="1"/>
    <col min="3077" max="3077" width="14.6640625" style="220" customWidth="1"/>
    <col min="3078" max="3078" width="12.6640625" style="220" customWidth="1"/>
    <col min="3079" max="3080" width="15.6640625" style="220" customWidth="1"/>
    <col min="3081" max="3329" width="9.109375" style="220"/>
    <col min="3330" max="3331" width="10.6640625" style="220" customWidth="1"/>
    <col min="3332" max="3332" width="47.6640625" style="220" customWidth="1"/>
    <col min="3333" max="3333" width="14.6640625" style="220" customWidth="1"/>
    <col min="3334" max="3334" width="12.6640625" style="220" customWidth="1"/>
    <col min="3335" max="3336" width="15.6640625" style="220" customWidth="1"/>
    <col min="3337" max="3585" width="9.109375" style="220"/>
    <col min="3586" max="3587" width="10.6640625" style="220" customWidth="1"/>
    <col min="3588" max="3588" width="47.6640625" style="220" customWidth="1"/>
    <col min="3589" max="3589" width="14.6640625" style="220" customWidth="1"/>
    <col min="3590" max="3590" width="12.6640625" style="220" customWidth="1"/>
    <col min="3591" max="3592" width="15.6640625" style="220" customWidth="1"/>
    <col min="3593" max="3841" width="9.109375" style="220"/>
    <col min="3842" max="3843" width="10.6640625" style="220" customWidth="1"/>
    <col min="3844" max="3844" width="47.6640625" style="220" customWidth="1"/>
    <col min="3845" max="3845" width="14.6640625" style="220" customWidth="1"/>
    <col min="3846" max="3846" width="12.6640625" style="220" customWidth="1"/>
    <col min="3847" max="3848" width="15.6640625" style="220" customWidth="1"/>
    <col min="3849" max="4097" width="9.109375" style="220"/>
    <col min="4098" max="4099" width="10.6640625" style="220" customWidth="1"/>
    <col min="4100" max="4100" width="47.6640625" style="220" customWidth="1"/>
    <col min="4101" max="4101" width="14.6640625" style="220" customWidth="1"/>
    <col min="4102" max="4102" width="12.6640625" style="220" customWidth="1"/>
    <col min="4103" max="4104" width="15.6640625" style="220" customWidth="1"/>
    <col min="4105" max="4353" width="9.109375" style="220"/>
    <col min="4354" max="4355" width="10.6640625" style="220" customWidth="1"/>
    <col min="4356" max="4356" width="47.6640625" style="220" customWidth="1"/>
    <col min="4357" max="4357" width="14.6640625" style="220" customWidth="1"/>
    <col min="4358" max="4358" width="12.6640625" style="220" customWidth="1"/>
    <col min="4359" max="4360" width="15.6640625" style="220" customWidth="1"/>
    <col min="4361" max="4609" width="9.109375" style="220"/>
    <col min="4610" max="4611" width="10.6640625" style="220" customWidth="1"/>
    <col min="4612" max="4612" width="47.6640625" style="220" customWidth="1"/>
    <col min="4613" max="4613" width="14.6640625" style="220" customWidth="1"/>
    <col min="4614" max="4614" width="12.6640625" style="220" customWidth="1"/>
    <col min="4615" max="4616" width="15.6640625" style="220" customWidth="1"/>
    <col min="4617" max="4865" width="9.109375" style="220"/>
    <col min="4866" max="4867" width="10.6640625" style="220" customWidth="1"/>
    <col min="4868" max="4868" width="47.6640625" style="220" customWidth="1"/>
    <col min="4869" max="4869" width="14.6640625" style="220" customWidth="1"/>
    <col min="4870" max="4870" width="12.6640625" style="220" customWidth="1"/>
    <col min="4871" max="4872" width="15.6640625" style="220" customWidth="1"/>
    <col min="4873" max="5121" width="9.109375" style="220"/>
    <col min="5122" max="5123" width="10.6640625" style="220" customWidth="1"/>
    <col min="5124" max="5124" width="47.6640625" style="220" customWidth="1"/>
    <col min="5125" max="5125" width="14.6640625" style="220" customWidth="1"/>
    <col min="5126" max="5126" width="12.6640625" style="220" customWidth="1"/>
    <col min="5127" max="5128" width="15.6640625" style="220" customWidth="1"/>
    <col min="5129" max="5377" width="9.109375" style="220"/>
    <col min="5378" max="5379" width="10.6640625" style="220" customWidth="1"/>
    <col min="5380" max="5380" width="47.6640625" style="220" customWidth="1"/>
    <col min="5381" max="5381" width="14.6640625" style="220" customWidth="1"/>
    <col min="5382" max="5382" width="12.6640625" style="220" customWidth="1"/>
    <col min="5383" max="5384" width="15.6640625" style="220" customWidth="1"/>
    <col min="5385" max="5633" width="9.109375" style="220"/>
    <col min="5634" max="5635" width="10.6640625" style="220" customWidth="1"/>
    <col min="5636" max="5636" width="47.6640625" style="220" customWidth="1"/>
    <col min="5637" max="5637" width="14.6640625" style="220" customWidth="1"/>
    <col min="5638" max="5638" width="12.6640625" style="220" customWidth="1"/>
    <col min="5639" max="5640" width="15.6640625" style="220" customWidth="1"/>
    <col min="5641" max="5889" width="9.109375" style="220"/>
    <col min="5890" max="5891" width="10.6640625" style="220" customWidth="1"/>
    <col min="5892" max="5892" width="47.6640625" style="220" customWidth="1"/>
    <col min="5893" max="5893" width="14.6640625" style="220" customWidth="1"/>
    <col min="5894" max="5894" width="12.6640625" style="220" customWidth="1"/>
    <col min="5895" max="5896" width="15.6640625" style="220" customWidth="1"/>
    <col min="5897" max="6145" width="9.109375" style="220"/>
    <col min="6146" max="6147" width="10.6640625" style="220" customWidth="1"/>
    <col min="6148" max="6148" width="47.6640625" style="220" customWidth="1"/>
    <col min="6149" max="6149" width="14.6640625" style="220" customWidth="1"/>
    <col min="6150" max="6150" width="12.6640625" style="220" customWidth="1"/>
    <col min="6151" max="6152" width="15.6640625" style="220" customWidth="1"/>
    <col min="6153" max="6401" width="9.109375" style="220"/>
    <col min="6402" max="6403" width="10.6640625" style="220" customWidth="1"/>
    <col min="6404" max="6404" width="47.6640625" style="220" customWidth="1"/>
    <col min="6405" max="6405" width="14.6640625" style="220" customWidth="1"/>
    <col min="6406" max="6406" width="12.6640625" style="220" customWidth="1"/>
    <col min="6407" max="6408" width="15.6640625" style="220" customWidth="1"/>
    <col min="6409" max="6657" width="9.109375" style="220"/>
    <col min="6658" max="6659" width="10.6640625" style="220" customWidth="1"/>
    <col min="6660" max="6660" width="47.6640625" style="220" customWidth="1"/>
    <col min="6661" max="6661" width="14.6640625" style="220" customWidth="1"/>
    <col min="6662" max="6662" width="12.6640625" style="220" customWidth="1"/>
    <col min="6663" max="6664" width="15.6640625" style="220" customWidth="1"/>
    <col min="6665" max="6913" width="9.109375" style="220"/>
    <col min="6914" max="6915" width="10.6640625" style="220" customWidth="1"/>
    <col min="6916" max="6916" width="47.6640625" style="220" customWidth="1"/>
    <col min="6917" max="6917" width="14.6640625" style="220" customWidth="1"/>
    <col min="6918" max="6918" width="12.6640625" style="220" customWidth="1"/>
    <col min="6919" max="6920" width="15.6640625" style="220" customWidth="1"/>
    <col min="6921" max="7169" width="9.109375" style="220"/>
    <col min="7170" max="7171" width="10.6640625" style="220" customWidth="1"/>
    <col min="7172" max="7172" width="47.6640625" style="220" customWidth="1"/>
    <col min="7173" max="7173" width="14.6640625" style="220" customWidth="1"/>
    <col min="7174" max="7174" width="12.6640625" style="220" customWidth="1"/>
    <col min="7175" max="7176" width="15.6640625" style="220" customWidth="1"/>
    <col min="7177" max="7425" width="9.109375" style="220"/>
    <col min="7426" max="7427" width="10.6640625" style="220" customWidth="1"/>
    <col min="7428" max="7428" width="47.6640625" style="220" customWidth="1"/>
    <col min="7429" max="7429" width="14.6640625" style="220" customWidth="1"/>
    <col min="7430" max="7430" width="12.6640625" style="220" customWidth="1"/>
    <col min="7431" max="7432" width="15.6640625" style="220" customWidth="1"/>
    <col min="7433" max="7681" width="9.109375" style="220"/>
    <col min="7682" max="7683" width="10.6640625" style="220" customWidth="1"/>
    <col min="7684" max="7684" width="47.6640625" style="220" customWidth="1"/>
    <col min="7685" max="7685" width="14.6640625" style="220" customWidth="1"/>
    <col min="7686" max="7686" width="12.6640625" style="220" customWidth="1"/>
    <col min="7687" max="7688" width="15.6640625" style="220" customWidth="1"/>
    <col min="7689" max="7937" width="9.109375" style="220"/>
    <col min="7938" max="7939" width="10.6640625" style="220" customWidth="1"/>
    <col min="7940" max="7940" width="47.6640625" style="220" customWidth="1"/>
    <col min="7941" max="7941" width="14.6640625" style="220" customWidth="1"/>
    <col min="7942" max="7942" width="12.6640625" style="220" customWidth="1"/>
    <col min="7943" max="7944" width="15.6640625" style="220" customWidth="1"/>
    <col min="7945" max="8193" width="9.109375" style="220"/>
    <col min="8194" max="8195" width="10.6640625" style="220" customWidth="1"/>
    <col min="8196" max="8196" width="47.6640625" style="220" customWidth="1"/>
    <col min="8197" max="8197" width="14.6640625" style="220" customWidth="1"/>
    <col min="8198" max="8198" width="12.6640625" style="220" customWidth="1"/>
    <col min="8199" max="8200" width="15.6640625" style="220" customWidth="1"/>
    <col min="8201" max="8449" width="9.109375" style="220"/>
    <col min="8450" max="8451" width="10.6640625" style="220" customWidth="1"/>
    <col min="8452" max="8452" width="47.6640625" style="220" customWidth="1"/>
    <col min="8453" max="8453" width="14.6640625" style="220" customWidth="1"/>
    <col min="8454" max="8454" width="12.6640625" style="220" customWidth="1"/>
    <col min="8455" max="8456" width="15.6640625" style="220" customWidth="1"/>
    <col min="8457" max="8705" width="9.109375" style="220"/>
    <col min="8706" max="8707" width="10.6640625" style="220" customWidth="1"/>
    <col min="8708" max="8708" width="47.6640625" style="220" customWidth="1"/>
    <col min="8709" max="8709" width="14.6640625" style="220" customWidth="1"/>
    <col min="8710" max="8710" width="12.6640625" style="220" customWidth="1"/>
    <col min="8711" max="8712" width="15.6640625" style="220" customWidth="1"/>
    <col min="8713" max="8961" width="9.109375" style="220"/>
    <col min="8962" max="8963" width="10.6640625" style="220" customWidth="1"/>
    <col min="8964" max="8964" width="47.6640625" style="220" customWidth="1"/>
    <col min="8965" max="8965" width="14.6640625" style="220" customWidth="1"/>
    <col min="8966" max="8966" width="12.6640625" style="220" customWidth="1"/>
    <col min="8967" max="8968" width="15.6640625" style="220" customWidth="1"/>
    <col min="8969" max="9217" width="9.109375" style="220"/>
    <col min="9218" max="9219" width="10.6640625" style="220" customWidth="1"/>
    <col min="9220" max="9220" width="47.6640625" style="220" customWidth="1"/>
    <col min="9221" max="9221" width="14.6640625" style="220" customWidth="1"/>
    <col min="9222" max="9222" width="12.6640625" style="220" customWidth="1"/>
    <col min="9223" max="9224" width="15.6640625" style="220" customWidth="1"/>
    <col min="9225" max="9473" width="9.109375" style="220"/>
    <col min="9474" max="9475" width="10.6640625" style="220" customWidth="1"/>
    <col min="9476" max="9476" width="47.6640625" style="220" customWidth="1"/>
    <col min="9477" max="9477" width="14.6640625" style="220" customWidth="1"/>
    <col min="9478" max="9478" width="12.6640625" style="220" customWidth="1"/>
    <col min="9479" max="9480" width="15.6640625" style="220" customWidth="1"/>
    <col min="9481" max="9729" width="9.109375" style="220"/>
    <col min="9730" max="9731" width="10.6640625" style="220" customWidth="1"/>
    <col min="9732" max="9732" width="47.6640625" style="220" customWidth="1"/>
    <col min="9733" max="9733" width="14.6640625" style="220" customWidth="1"/>
    <col min="9734" max="9734" width="12.6640625" style="220" customWidth="1"/>
    <col min="9735" max="9736" width="15.6640625" style="220" customWidth="1"/>
    <col min="9737" max="9985" width="9.109375" style="220"/>
    <col min="9986" max="9987" width="10.6640625" style="220" customWidth="1"/>
    <col min="9988" max="9988" width="47.6640625" style="220" customWidth="1"/>
    <col min="9989" max="9989" width="14.6640625" style="220" customWidth="1"/>
    <col min="9990" max="9990" width="12.6640625" style="220" customWidth="1"/>
    <col min="9991" max="9992" width="15.6640625" style="220" customWidth="1"/>
    <col min="9993" max="10241" width="9.109375" style="220"/>
    <col min="10242" max="10243" width="10.6640625" style="220" customWidth="1"/>
    <col min="10244" max="10244" width="47.6640625" style="220" customWidth="1"/>
    <col min="10245" max="10245" width="14.6640625" style="220" customWidth="1"/>
    <col min="10246" max="10246" width="12.6640625" style="220" customWidth="1"/>
    <col min="10247" max="10248" width="15.6640625" style="220" customWidth="1"/>
    <col min="10249" max="10497" width="9.109375" style="220"/>
    <col min="10498" max="10499" width="10.6640625" style="220" customWidth="1"/>
    <col min="10500" max="10500" width="47.6640625" style="220" customWidth="1"/>
    <col min="10501" max="10501" width="14.6640625" style="220" customWidth="1"/>
    <col min="10502" max="10502" width="12.6640625" style="220" customWidth="1"/>
    <col min="10503" max="10504" width="15.6640625" style="220" customWidth="1"/>
    <col min="10505" max="10753" width="9.109375" style="220"/>
    <col min="10754" max="10755" width="10.6640625" style="220" customWidth="1"/>
    <col min="10756" max="10756" width="47.6640625" style="220" customWidth="1"/>
    <col min="10757" max="10757" width="14.6640625" style="220" customWidth="1"/>
    <col min="10758" max="10758" width="12.6640625" style="220" customWidth="1"/>
    <col min="10759" max="10760" width="15.6640625" style="220" customWidth="1"/>
    <col min="10761" max="11009" width="9.109375" style="220"/>
    <col min="11010" max="11011" width="10.6640625" style="220" customWidth="1"/>
    <col min="11012" max="11012" width="47.6640625" style="220" customWidth="1"/>
    <col min="11013" max="11013" width="14.6640625" style="220" customWidth="1"/>
    <col min="11014" max="11014" width="12.6640625" style="220" customWidth="1"/>
    <col min="11015" max="11016" width="15.6640625" style="220" customWidth="1"/>
    <col min="11017" max="11265" width="9.109375" style="220"/>
    <col min="11266" max="11267" width="10.6640625" style="220" customWidth="1"/>
    <col min="11268" max="11268" width="47.6640625" style="220" customWidth="1"/>
    <col min="11269" max="11269" width="14.6640625" style="220" customWidth="1"/>
    <col min="11270" max="11270" width="12.6640625" style="220" customWidth="1"/>
    <col min="11271" max="11272" width="15.6640625" style="220" customWidth="1"/>
    <col min="11273" max="11521" width="9.109375" style="220"/>
    <col min="11522" max="11523" width="10.6640625" style="220" customWidth="1"/>
    <col min="11524" max="11524" width="47.6640625" style="220" customWidth="1"/>
    <col min="11525" max="11525" width="14.6640625" style="220" customWidth="1"/>
    <col min="11526" max="11526" width="12.6640625" style="220" customWidth="1"/>
    <col min="11527" max="11528" width="15.6640625" style="220" customWidth="1"/>
    <col min="11529" max="11777" width="9.109375" style="220"/>
    <col min="11778" max="11779" width="10.6640625" style="220" customWidth="1"/>
    <col min="11780" max="11780" width="47.6640625" style="220" customWidth="1"/>
    <col min="11781" max="11781" width="14.6640625" style="220" customWidth="1"/>
    <col min="11782" max="11782" width="12.6640625" style="220" customWidth="1"/>
    <col min="11783" max="11784" width="15.6640625" style="220" customWidth="1"/>
    <col min="11785" max="12033" width="9.109375" style="220"/>
    <col min="12034" max="12035" width="10.6640625" style="220" customWidth="1"/>
    <col min="12036" max="12036" width="47.6640625" style="220" customWidth="1"/>
    <col min="12037" max="12037" width="14.6640625" style="220" customWidth="1"/>
    <col min="12038" max="12038" width="12.6640625" style="220" customWidth="1"/>
    <col min="12039" max="12040" width="15.6640625" style="220" customWidth="1"/>
    <col min="12041" max="12289" width="9.109375" style="220"/>
    <col min="12290" max="12291" width="10.6640625" style="220" customWidth="1"/>
    <col min="12292" max="12292" width="47.6640625" style="220" customWidth="1"/>
    <col min="12293" max="12293" width="14.6640625" style="220" customWidth="1"/>
    <col min="12294" max="12294" width="12.6640625" style="220" customWidth="1"/>
    <col min="12295" max="12296" width="15.6640625" style="220" customWidth="1"/>
    <col min="12297" max="12545" width="9.109375" style="220"/>
    <col min="12546" max="12547" width="10.6640625" style="220" customWidth="1"/>
    <col min="12548" max="12548" width="47.6640625" style="220" customWidth="1"/>
    <col min="12549" max="12549" width="14.6640625" style="220" customWidth="1"/>
    <col min="12550" max="12550" width="12.6640625" style="220" customWidth="1"/>
    <col min="12551" max="12552" width="15.6640625" style="220" customWidth="1"/>
    <col min="12553" max="12801" width="9.109375" style="220"/>
    <col min="12802" max="12803" width="10.6640625" style="220" customWidth="1"/>
    <col min="12804" max="12804" width="47.6640625" style="220" customWidth="1"/>
    <col min="12805" max="12805" width="14.6640625" style="220" customWidth="1"/>
    <col min="12806" max="12806" width="12.6640625" style="220" customWidth="1"/>
    <col min="12807" max="12808" width="15.6640625" style="220" customWidth="1"/>
    <col min="12809" max="13057" width="9.109375" style="220"/>
    <col min="13058" max="13059" width="10.6640625" style="220" customWidth="1"/>
    <col min="13060" max="13060" width="47.6640625" style="220" customWidth="1"/>
    <col min="13061" max="13061" width="14.6640625" style="220" customWidth="1"/>
    <col min="13062" max="13062" width="12.6640625" style="220" customWidth="1"/>
    <col min="13063" max="13064" width="15.6640625" style="220" customWidth="1"/>
    <col min="13065" max="13313" width="9.109375" style="220"/>
    <col min="13314" max="13315" width="10.6640625" style="220" customWidth="1"/>
    <col min="13316" max="13316" width="47.6640625" style="220" customWidth="1"/>
    <col min="13317" max="13317" width="14.6640625" style="220" customWidth="1"/>
    <col min="13318" max="13318" width="12.6640625" style="220" customWidth="1"/>
    <col min="13319" max="13320" width="15.6640625" style="220" customWidth="1"/>
    <col min="13321" max="13569" width="9.109375" style="220"/>
    <col min="13570" max="13571" width="10.6640625" style="220" customWidth="1"/>
    <col min="13572" max="13572" width="47.6640625" style="220" customWidth="1"/>
    <col min="13573" max="13573" width="14.6640625" style="220" customWidth="1"/>
    <col min="13574" max="13574" width="12.6640625" style="220" customWidth="1"/>
    <col min="13575" max="13576" width="15.6640625" style="220" customWidth="1"/>
    <col min="13577" max="13825" width="9.109375" style="220"/>
    <col min="13826" max="13827" width="10.6640625" style="220" customWidth="1"/>
    <col min="13828" max="13828" width="47.6640625" style="220" customWidth="1"/>
    <col min="13829" max="13829" width="14.6640625" style="220" customWidth="1"/>
    <col min="13830" max="13830" width="12.6640625" style="220" customWidth="1"/>
    <col min="13831" max="13832" width="15.6640625" style="220" customWidth="1"/>
    <col min="13833" max="14081" width="9.109375" style="220"/>
    <col min="14082" max="14083" width="10.6640625" style="220" customWidth="1"/>
    <col min="14084" max="14084" width="47.6640625" style="220" customWidth="1"/>
    <col min="14085" max="14085" width="14.6640625" style="220" customWidth="1"/>
    <col min="14086" max="14086" width="12.6640625" style="220" customWidth="1"/>
    <col min="14087" max="14088" width="15.6640625" style="220" customWidth="1"/>
    <col min="14089" max="14337" width="9.109375" style="220"/>
    <col min="14338" max="14339" width="10.6640625" style="220" customWidth="1"/>
    <col min="14340" max="14340" width="47.6640625" style="220" customWidth="1"/>
    <col min="14341" max="14341" width="14.6640625" style="220" customWidth="1"/>
    <col min="14342" max="14342" width="12.6640625" style="220" customWidth="1"/>
    <col min="14343" max="14344" width="15.6640625" style="220" customWidth="1"/>
    <col min="14345" max="14593" width="9.109375" style="220"/>
    <col min="14594" max="14595" width="10.6640625" style="220" customWidth="1"/>
    <col min="14596" max="14596" width="47.6640625" style="220" customWidth="1"/>
    <col min="14597" max="14597" width="14.6640625" style="220" customWidth="1"/>
    <col min="14598" max="14598" width="12.6640625" style="220" customWidth="1"/>
    <col min="14599" max="14600" width="15.6640625" style="220" customWidth="1"/>
    <col min="14601" max="14849" width="9.109375" style="220"/>
    <col min="14850" max="14851" width="10.6640625" style="220" customWidth="1"/>
    <col min="14852" max="14852" width="47.6640625" style="220" customWidth="1"/>
    <col min="14853" max="14853" width="14.6640625" style="220" customWidth="1"/>
    <col min="14854" max="14854" width="12.6640625" style="220" customWidth="1"/>
    <col min="14855" max="14856" width="15.6640625" style="220" customWidth="1"/>
    <col min="14857" max="15105" width="9.109375" style="220"/>
    <col min="15106" max="15107" width="10.6640625" style="220" customWidth="1"/>
    <col min="15108" max="15108" width="47.6640625" style="220" customWidth="1"/>
    <col min="15109" max="15109" width="14.6640625" style="220" customWidth="1"/>
    <col min="15110" max="15110" width="12.6640625" style="220" customWidth="1"/>
    <col min="15111" max="15112" width="15.6640625" style="220" customWidth="1"/>
    <col min="15113" max="15361" width="9.109375" style="220"/>
    <col min="15362" max="15363" width="10.6640625" style="220" customWidth="1"/>
    <col min="15364" max="15364" width="47.6640625" style="220" customWidth="1"/>
    <col min="15365" max="15365" width="14.6640625" style="220" customWidth="1"/>
    <col min="15366" max="15366" width="12.6640625" style="220" customWidth="1"/>
    <col min="15367" max="15368" width="15.6640625" style="220" customWidth="1"/>
    <col min="15369" max="15617" width="9.109375" style="220"/>
    <col min="15618" max="15619" width="10.6640625" style="220" customWidth="1"/>
    <col min="15620" max="15620" width="47.6640625" style="220" customWidth="1"/>
    <col min="15621" max="15621" width="14.6640625" style="220" customWidth="1"/>
    <col min="15622" max="15622" width="12.6640625" style="220" customWidth="1"/>
    <col min="15623" max="15624" width="15.6640625" style="220" customWidth="1"/>
    <col min="15625" max="15873" width="9.109375" style="220"/>
    <col min="15874" max="15875" width="10.6640625" style="220" customWidth="1"/>
    <col min="15876" max="15876" width="47.6640625" style="220" customWidth="1"/>
    <col min="15877" max="15877" width="14.6640625" style="220" customWidth="1"/>
    <col min="15878" max="15878" width="12.6640625" style="220" customWidth="1"/>
    <col min="15879" max="15880" width="15.6640625" style="220" customWidth="1"/>
    <col min="15881" max="16129" width="9.109375" style="220"/>
    <col min="16130" max="16131" width="10.6640625" style="220" customWidth="1"/>
    <col min="16132" max="16132" width="47.6640625" style="220" customWidth="1"/>
    <col min="16133" max="16133" width="14.6640625" style="220" customWidth="1"/>
    <col min="16134" max="16134" width="12.6640625" style="220" customWidth="1"/>
    <col min="16135" max="16136" width="15.6640625" style="220" customWidth="1"/>
    <col min="16137" max="16384" width="9.109375" style="220"/>
  </cols>
  <sheetData>
    <row r="1" spans="2:8" ht="20.100000000000001" customHeight="1">
      <c r="B1" s="262" t="s">
        <v>1103</v>
      </c>
    </row>
    <row r="2" spans="2:8" s="258" customFormat="1" ht="15" customHeight="1">
      <c r="B2" s="258" t="s">
        <v>1102</v>
      </c>
      <c r="C2" s="263"/>
      <c r="F2" s="223"/>
      <c r="G2" s="261"/>
      <c r="H2" s="221"/>
    </row>
    <row r="3" spans="2:8" s="258" customFormat="1" ht="15" customHeight="1">
      <c r="B3" s="258" t="s">
        <v>1101</v>
      </c>
      <c r="C3" s="263"/>
      <c r="F3" s="223"/>
      <c r="G3" s="261"/>
      <c r="H3" s="221"/>
    </row>
    <row r="4" spans="2:8" s="258" customFormat="1" ht="15" customHeight="1">
      <c r="B4" s="258" t="s">
        <v>1100</v>
      </c>
      <c r="C4" s="263"/>
      <c r="F4" s="223"/>
      <c r="G4" s="261"/>
      <c r="H4" s="221"/>
    </row>
    <row r="5" spans="2:8" s="258" customFormat="1" ht="20.100000000000001" customHeight="1">
      <c r="B5" s="258" t="s">
        <v>1099</v>
      </c>
      <c r="C5" s="263"/>
      <c r="D5" s="714" t="s">
        <v>1098</v>
      </c>
      <c r="E5" s="714"/>
      <c r="F5" s="714"/>
      <c r="G5" s="714"/>
      <c r="H5" s="714"/>
    </row>
    <row r="6" spans="2:8" s="252" customFormat="1" ht="9.9" customHeight="1">
      <c r="B6" s="256"/>
      <c r="C6" s="256"/>
      <c r="D6" s="257"/>
      <c r="E6" s="256"/>
      <c r="F6" s="255"/>
      <c r="G6" s="254"/>
      <c r="H6" s="253"/>
    </row>
    <row r="7" spans="2:8" s="246" customFormat="1" ht="32.1" customHeight="1" thickBot="1">
      <c r="B7" s="250" t="s">
        <v>1097</v>
      </c>
      <c r="C7" s="250" t="s">
        <v>1096</v>
      </c>
      <c r="D7" s="251" t="s">
        <v>4</v>
      </c>
      <c r="E7" s="250" t="s">
        <v>1095</v>
      </c>
      <c r="F7" s="249" t="s">
        <v>587</v>
      </c>
      <c r="G7" s="248" t="s">
        <v>1094</v>
      </c>
      <c r="H7" s="247" t="s">
        <v>1093</v>
      </c>
    </row>
    <row r="8" spans="2:8" s="240" customFormat="1" ht="9.9" customHeight="1">
      <c r="B8" s="244"/>
      <c r="C8" s="244"/>
      <c r="D8" s="245"/>
      <c r="E8" s="244"/>
      <c r="F8" s="243"/>
      <c r="G8" s="242"/>
      <c r="H8" s="241"/>
    </row>
    <row r="9" spans="2:8">
      <c r="B9" s="224"/>
      <c r="C9" s="224"/>
      <c r="D9" s="234" t="s">
        <v>1092</v>
      </c>
      <c r="E9" s="224"/>
      <c r="G9" s="226" t="s">
        <v>1091</v>
      </c>
      <c r="H9" s="235">
        <f>+SUM(H10:H35)</f>
        <v>0</v>
      </c>
    </row>
    <row r="10" spans="2:8">
      <c r="B10" s="224"/>
      <c r="C10" s="224"/>
      <c r="D10" s="234"/>
      <c r="E10" s="224"/>
      <c r="G10" s="226"/>
      <c r="H10" s="235"/>
    </row>
    <row r="11" spans="2:8">
      <c r="B11" s="224"/>
      <c r="C11" s="224"/>
      <c r="D11" s="234" t="s">
        <v>1090</v>
      </c>
      <c r="E11" s="224"/>
    </row>
    <row r="12" spans="2:8" ht="26.4">
      <c r="B12" s="224" t="s">
        <v>984</v>
      </c>
      <c r="C12" s="224" t="s">
        <v>1089</v>
      </c>
      <c r="D12" s="225" t="s">
        <v>112</v>
      </c>
      <c r="E12" s="224" t="s">
        <v>1083</v>
      </c>
      <c r="F12" s="223">
        <v>0.08</v>
      </c>
      <c r="G12" s="237"/>
      <c r="H12" s="221">
        <f>ROUND(F12*G12,2)</f>
        <v>0</v>
      </c>
    </row>
    <row r="13" spans="2:8" ht="26.4">
      <c r="B13" s="224" t="s">
        <v>983</v>
      </c>
      <c r="C13" s="224" t="s">
        <v>1088</v>
      </c>
      <c r="D13" s="225" t="s">
        <v>934</v>
      </c>
      <c r="E13" s="224" t="s">
        <v>1083</v>
      </c>
      <c r="F13" s="223">
        <v>7.0000000000000007E-2</v>
      </c>
      <c r="G13" s="237"/>
      <c r="H13" s="221">
        <f>ROUND(F13*G13,2)</f>
        <v>0</v>
      </c>
    </row>
    <row r="14" spans="2:8" ht="79.2">
      <c r="B14" s="224"/>
      <c r="C14" s="224"/>
      <c r="D14" s="233" t="s">
        <v>1087</v>
      </c>
      <c r="E14" s="224"/>
      <c r="G14" s="237"/>
    </row>
    <row r="15" spans="2:8" ht="26.4">
      <c r="B15" s="224" t="s">
        <v>980</v>
      </c>
      <c r="C15" s="224" t="s">
        <v>1086</v>
      </c>
      <c r="D15" s="225" t="s">
        <v>933</v>
      </c>
      <c r="E15" s="224" t="s">
        <v>974</v>
      </c>
      <c r="F15" s="223">
        <v>5</v>
      </c>
      <c r="G15" s="237"/>
      <c r="H15" s="221">
        <f>ROUND(F15*G15,2)</f>
        <v>0</v>
      </c>
    </row>
    <row r="16" spans="2:8" ht="26.4">
      <c r="B16" s="224" t="s">
        <v>976</v>
      </c>
      <c r="C16" s="224" t="s">
        <v>1085</v>
      </c>
      <c r="D16" s="225" t="s">
        <v>1084</v>
      </c>
      <c r="E16" s="224" t="s">
        <v>1083</v>
      </c>
      <c r="F16" s="223">
        <v>0.08</v>
      </c>
      <c r="G16" s="237"/>
      <c r="H16" s="221">
        <f>ROUND(F16*G16,2)</f>
        <v>0</v>
      </c>
    </row>
    <row r="17" spans="2:8">
      <c r="B17" s="224"/>
      <c r="C17" s="224"/>
      <c r="E17" s="224"/>
      <c r="G17" s="237"/>
    </row>
    <row r="18" spans="2:8">
      <c r="B18" s="224"/>
      <c r="C18" s="224"/>
      <c r="D18" s="234" t="s">
        <v>1082</v>
      </c>
      <c r="E18" s="224"/>
      <c r="G18" s="237"/>
    </row>
    <row r="19" spans="2:8" ht="26.4">
      <c r="B19" s="224" t="s">
        <v>984</v>
      </c>
      <c r="C19" s="224" t="s">
        <v>1081</v>
      </c>
      <c r="D19" s="225" t="s">
        <v>1080</v>
      </c>
      <c r="E19" s="224" t="s">
        <v>930</v>
      </c>
      <c r="F19" s="223">
        <v>23</v>
      </c>
      <c r="G19" s="237"/>
      <c r="H19" s="221">
        <f>ROUND(F19*G19,2)</f>
        <v>0</v>
      </c>
    </row>
    <row r="20" spans="2:8">
      <c r="B20" s="224" t="s">
        <v>983</v>
      </c>
      <c r="C20" s="224" t="s">
        <v>1142</v>
      </c>
      <c r="D20" s="225" t="s">
        <v>1141</v>
      </c>
      <c r="E20" s="224" t="s">
        <v>974</v>
      </c>
      <c r="F20" s="223">
        <v>1</v>
      </c>
      <c r="G20" s="237"/>
      <c r="H20" s="221">
        <f>ROUND(F20*G20,2)</f>
        <v>0</v>
      </c>
    </row>
    <row r="21" spans="2:8" ht="26.4">
      <c r="B21" s="224"/>
      <c r="C21" s="224"/>
      <c r="D21" s="233" t="s">
        <v>1140</v>
      </c>
      <c r="E21" s="224"/>
      <c r="G21" s="237"/>
    </row>
    <row r="22" spans="2:8" ht="26.4">
      <c r="B22" s="224" t="s">
        <v>980</v>
      </c>
      <c r="C22" s="224" t="s">
        <v>1076</v>
      </c>
      <c r="D22" s="225" t="s">
        <v>1075</v>
      </c>
      <c r="E22" s="224" t="s">
        <v>930</v>
      </c>
      <c r="F22" s="223">
        <v>171</v>
      </c>
      <c r="G22" s="237"/>
      <c r="H22" s="221">
        <f>ROUND(F22*G22,2)</f>
        <v>0</v>
      </c>
    </row>
    <row r="23" spans="2:8" ht="26.4">
      <c r="B23" s="224"/>
      <c r="C23" s="224"/>
      <c r="D23" s="233" t="s">
        <v>1074</v>
      </c>
      <c r="E23" s="224"/>
      <c r="G23" s="237"/>
    </row>
    <row r="24" spans="2:8" ht="26.4">
      <c r="B24" s="224" t="s">
        <v>976</v>
      </c>
      <c r="C24" s="224" t="s">
        <v>1072</v>
      </c>
      <c r="D24" s="225" t="s">
        <v>1071</v>
      </c>
      <c r="E24" s="224" t="s">
        <v>930</v>
      </c>
      <c r="F24" s="223">
        <v>11</v>
      </c>
      <c r="G24" s="237"/>
      <c r="H24" s="221">
        <f>ROUND(F24*G24,2)</f>
        <v>0</v>
      </c>
    </row>
    <row r="25" spans="2:8" ht="26.4">
      <c r="B25" s="224"/>
      <c r="C25" s="224"/>
      <c r="D25" s="233" t="s">
        <v>1013</v>
      </c>
      <c r="E25" s="224"/>
      <c r="G25" s="237"/>
    </row>
    <row r="26" spans="2:8" ht="26.4">
      <c r="B26" s="224" t="s">
        <v>1073</v>
      </c>
      <c r="C26" s="224" t="s">
        <v>1069</v>
      </c>
      <c r="D26" s="225" t="s">
        <v>1068</v>
      </c>
      <c r="E26" s="224" t="s">
        <v>930</v>
      </c>
      <c r="F26" s="223">
        <v>19</v>
      </c>
      <c r="G26" s="237"/>
      <c r="H26" s="221">
        <f>ROUND(F26*G26,2)</f>
        <v>0</v>
      </c>
    </row>
    <row r="27" spans="2:8" ht="26.4">
      <c r="B27" s="224"/>
      <c r="C27" s="224"/>
      <c r="D27" s="233" t="s">
        <v>1067</v>
      </c>
      <c r="E27" s="224"/>
      <c r="G27" s="237"/>
    </row>
    <row r="28" spans="2:8" ht="26.4">
      <c r="B28" s="224" t="s">
        <v>1070</v>
      </c>
      <c r="C28" s="224" t="s">
        <v>1065</v>
      </c>
      <c r="D28" s="225" t="s">
        <v>1064</v>
      </c>
      <c r="E28" s="224" t="s">
        <v>928</v>
      </c>
      <c r="F28" s="223">
        <v>78</v>
      </c>
      <c r="G28" s="237"/>
      <c r="H28" s="221">
        <f>ROUND(F28*G28,2)</f>
        <v>0</v>
      </c>
    </row>
    <row r="29" spans="2:8" ht="26.4">
      <c r="B29" s="224" t="s">
        <v>1066</v>
      </c>
      <c r="C29" s="224" t="s">
        <v>1062</v>
      </c>
      <c r="D29" s="225" t="s">
        <v>116</v>
      </c>
      <c r="E29" s="224" t="s">
        <v>928</v>
      </c>
      <c r="F29" s="223">
        <v>78</v>
      </c>
      <c r="G29" s="237"/>
      <c r="H29" s="221">
        <f>ROUND(F29*G29,2)</f>
        <v>0</v>
      </c>
    </row>
    <row r="30" spans="2:8">
      <c r="B30" s="224" t="s">
        <v>1063</v>
      </c>
      <c r="C30" s="224" t="s">
        <v>1060</v>
      </c>
      <c r="D30" s="225" t="s">
        <v>1059</v>
      </c>
      <c r="E30" s="224" t="s">
        <v>928</v>
      </c>
      <c r="F30" s="223">
        <v>73</v>
      </c>
      <c r="G30" s="237"/>
      <c r="H30" s="221">
        <f>ROUND(F30*G30,2)</f>
        <v>0</v>
      </c>
    </row>
    <row r="31" spans="2:8" ht="26.4">
      <c r="B31" s="224" t="s">
        <v>1061</v>
      </c>
      <c r="C31" s="224" t="s">
        <v>1139</v>
      </c>
      <c r="D31" s="225" t="s">
        <v>1138</v>
      </c>
      <c r="E31" s="224" t="s">
        <v>994</v>
      </c>
      <c r="F31" s="223">
        <v>5.2</v>
      </c>
      <c r="G31" s="237"/>
      <c r="H31" s="221">
        <f>ROUND(F31*G31,2)</f>
        <v>0</v>
      </c>
    </row>
    <row r="32" spans="2:8" ht="26.4">
      <c r="B32" s="224" t="s">
        <v>1137</v>
      </c>
      <c r="C32" s="224" t="s">
        <v>1136</v>
      </c>
      <c r="D32" s="225" t="s">
        <v>1135</v>
      </c>
      <c r="E32" s="224" t="s">
        <v>928</v>
      </c>
      <c r="F32" s="223">
        <v>3</v>
      </c>
      <c r="G32" s="237"/>
      <c r="H32" s="221">
        <f>ROUND(F32*G32,2)</f>
        <v>0</v>
      </c>
    </row>
    <row r="33" spans="2:8" ht="26.4">
      <c r="B33" s="224"/>
      <c r="C33" s="224"/>
      <c r="D33" s="233" t="s">
        <v>1134</v>
      </c>
      <c r="E33" s="224"/>
      <c r="G33" s="237"/>
    </row>
    <row r="34" spans="2:8">
      <c r="B34" s="224" t="s">
        <v>1133</v>
      </c>
      <c r="C34" s="224" t="s">
        <v>1132</v>
      </c>
      <c r="D34" s="225" t="s">
        <v>1131</v>
      </c>
      <c r="E34" s="224" t="s">
        <v>928</v>
      </c>
      <c r="F34" s="223">
        <v>73</v>
      </c>
      <c r="G34" s="237"/>
      <c r="H34" s="221">
        <f>ROUND(F34*G34,2)</f>
        <v>0</v>
      </c>
    </row>
    <row r="35" spans="2:8">
      <c r="B35" s="224"/>
      <c r="C35" s="224"/>
      <c r="E35" s="224"/>
      <c r="G35" s="237"/>
    </row>
    <row r="36" spans="2:8">
      <c r="B36" s="224"/>
      <c r="C36" s="224"/>
      <c r="D36" s="234" t="s">
        <v>1058</v>
      </c>
      <c r="E36" s="224"/>
      <c r="G36" s="239" t="s">
        <v>1057</v>
      </c>
      <c r="H36" s="235">
        <f>+SUM(H37:H70)</f>
        <v>0</v>
      </c>
    </row>
    <row r="37" spans="2:8">
      <c r="B37" s="224"/>
      <c r="C37" s="224"/>
      <c r="D37" s="234"/>
      <c r="E37" s="224"/>
      <c r="G37" s="239"/>
      <c r="H37" s="235"/>
    </row>
    <row r="38" spans="2:8">
      <c r="B38" s="224"/>
      <c r="C38" s="224"/>
      <c r="D38" s="234" t="s">
        <v>1056</v>
      </c>
      <c r="E38" s="224"/>
      <c r="G38" s="237"/>
    </row>
    <row r="39" spans="2:8" ht="26.4">
      <c r="B39" s="224" t="s">
        <v>984</v>
      </c>
      <c r="C39" s="224" t="s">
        <v>1055</v>
      </c>
      <c r="D39" s="225" t="s">
        <v>1054</v>
      </c>
      <c r="E39" s="224" t="s">
        <v>994</v>
      </c>
      <c r="F39" s="223">
        <v>6</v>
      </c>
      <c r="G39" s="237"/>
      <c r="H39" s="221">
        <f>ROUND(F39*G39,2)</f>
        <v>0</v>
      </c>
    </row>
    <row r="40" spans="2:8" ht="26.4">
      <c r="B40" s="224" t="s">
        <v>983</v>
      </c>
      <c r="C40" s="224" t="s">
        <v>1053</v>
      </c>
      <c r="D40" s="225" t="s">
        <v>1052</v>
      </c>
      <c r="E40" s="224" t="s">
        <v>994</v>
      </c>
      <c r="F40" s="223">
        <v>11</v>
      </c>
      <c r="G40" s="237"/>
      <c r="H40" s="221">
        <f>ROUND(F40*G40,2)</f>
        <v>0</v>
      </c>
    </row>
    <row r="41" spans="2:8" ht="26.4">
      <c r="B41" s="224" t="s">
        <v>980</v>
      </c>
      <c r="C41" s="224" t="s">
        <v>1051</v>
      </c>
      <c r="D41" s="225" t="s">
        <v>1050</v>
      </c>
      <c r="E41" s="224" t="s">
        <v>994</v>
      </c>
      <c r="F41" s="223">
        <v>118</v>
      </c>
      <c r="G41" s="237"/>
      <c r="H41" s="221">
        <f>ROUND(F41*G41,2)</f>
        <v>0</v>
      </c>
    </row>
    <row r="42" spans="2:8">
      <c r="B42" s="224"/>
      <c r="C42" s="224"/>
      <c r="E42" s="224"/>
      <c r="G42" s="237"/>
    </row>
    <row r="43" spans="2:8">
      <c r="B43" s="224"/>
      <c r="C43" s="224"/>
      <c r="D43" s="234" t="s">
        <v>1049</v>
      </c>
      <c r="E43" s="224"/>
      <c r="G43" s="237"/>
    </row>
    <row r="44" spans="2:8" ht="26.4">
      <c r="B44" s="224" t="s">
        <v>984</v>
      </c>
      <c r="C44" s="224" t="s">
        <v>1048</v>
      </c>
      <c r="D44" s="225" t="s">
        <v>1047</v>
      </c>
      <c r="E44" s="224" t="s">
        <v>930</v>
      </c>
      <c r="F44" s="223">
        <v>305</v>
      </c>
      <c r="G44" s="237"/>
      <c r="H44" s="221">
        <f>ROUND(F44*G44,2)</f>
        <v>0</v>
      </c>
    </row>
    <row r="45" spans="2:8">
      <c r="B45" s="224"/>
      <c r="C45" s="224"/>
      <c r="E45" s="224"/>
      <c r="G45" s="237"/>
    </row>
    <row r="46" spans="2:8">
      <c r="B46" s="224"/>
      <c r="C46" s="224"/>
      <c r="D46" s="234" t="s">
        <v>1046</v>
      </c>
      <c r="E46" s="224"/>
      <c r="G46" s="237"/>
    </row>
    <row r="47" spans="2:8">
      <c r="B47" s="224" t="s">
        <v>984</v>
      </c>
      <c r="C47" s="224" t="s">
        <v>1045</v>
      </c>
      <c r="D47" s="225" t="s">
        <v>1044</v>
      </c>
      <c r="E47" s="224" t="s">
        <v>994</v>
      </c>
      <c r="F47" s="223">
        <v>1</v>
      </c>
      <c r="G47" s="237"/>
      <c r="H47" s="221">
        <f>ROUND(F47*G47,2)</f>
        <v>0</v>
      </c>
    </row>
    <row r="48" spans="2:8" ht="26.4">
      <c r="B48" s="224" t="s">
        <v>983</v>
      </c>
      <c r="C48" s="224" t="s">
        <v>1043</v>
      </c>
      <c r="D48" s="225" t="s">
        <v>1042</v>
      </c>
      <c r="E48" s="224" t="s">
        <v>994</v>
      </c>
      <c r="F48" s="223">
        <v>57</v>
      </c>
      <c r="G48" s="237"/>
      <c r="H48" s="221">
        <f>ROUND(F48*G48,2)</f>
        <v>0</v>
      </c>
    </row>
    <row r="49" spans="2:8" ht="26.4">
      <c r="B49" s="224"/>
      <c r="C49" s="224"/>
      <c r="D49" s="233" t="s">
        <v>1041</v>
      </c>
      <c r="E49" s="224"/>
      <c r="G49" s="237"/>
    </row>
    <row r="50" spans="2:8">
      <c r="B50" s="224"/>
      <c r="C50" s="224"/>
      <c r="E50" s="224"/>
      <c r="G50" s="237"/>
    </row>
    <row r="51" spans="2:8">
      <c r="B51" s="224"/>
      <c r="C51" s="224"/>
      <c r="D51" s="234" t="s">
        <v>1040</v>
      </c>
      <c r="E51" s="224"/>
      <c r="G51" s="237"/>
    </row>
    <row r="52" spans="2:8" ht="26.4">
      <c r="B52" s="224" t="s">
        <v>984</v>
      </c>
      <c r="C52" s="224" t="s">
        <v>1039</v>
      </c>
      <c r="D52" s="225" t="s">
        <v>1038</v>
      </c>
      <c r="E52" s="224" t="s">
        <v>930</v>
      </c>
      <c r="F52" s="223">
        <v>40</v>
      </c>
      <c r="G52" s="237"/>
      <c r="H52" s="221">
        <f>ROUND(F52*G52,2)</f>
        <v>0</v>
      </c>
    </row>
    <row r="53" spans="2:8">
      <c r="B53" s="224" t="s">
        <v>983</v>
      </c>
      <c r="C53" s="224" t="s">
        <v>1031</v>
      </c>
      <c r="D53" s="225" t="s">
        <v>35</v>
      </c>
      <c r="E53" s="224" t="s">
        <v>930</v>
      </c>
      <c r="F53" s="223">
        <v>40</v>
      </c>
      <c r="G53" s="237"/>
      <c r="H53" s="221">
        <f>ROUND(F53*G53,2)</f>
        <v>0</v>
      </c>
    </row>
    <row r="54" spans="2:8" ht="26.4">
      <c r="B54" s="224" t="s">
        <v>980</v>
      </c>
      <c r="C54" s="224" t="s">
        <v>1130</v>
      </c>
      <c r="D54" s="225" t="s">
        <v>1129</v>
      </c>
      <c r="E54" s="224" t="s">
        <v>974</v>
      </c>
      <c r="F54" s="223">
        <v>70</v>
      </c>
      <c r="G54" s="237"/>
      <c r="H54" s="221">
        <f>ROUND(F54*G54,2)</f>
        <v>0</v>
      </c>
    </row>
    <row r="55" spans="2:8" ht="26.4">
      <c r="B55" s="224"/>
      <c r="C55" s="224"/>
      <c r="D55" s="233" t="s">
        <v>1128</v>
      </c>
      <c r="E55" s="224"/>
      <c r="G55" s="237"/>
    </row>
    <row r="56" spans="2:8" ht="26.4">
      <c r="B56" s="224" t="s">
        <v>976</v>
      </c>
      <c r="C56" s="224" t="s">
        <v>1037</v>
      </c>
      <c r="D56" s="225" t="s">
        <v>1036</v>
      </c>
      <c r="E56" s="224" t="s">
        <v>930</v>
      </c>
      <c r="F56" s="223">
        <v>5</v>
      </c>
      <c r="G56" s="237"/>
      <c r="H56" s="221">
        <f>ROUND(F56*G56,2)</f>
        <v>0</v>
      </c>
    </row>
    <row r="57" spans="2:8" ht="26.4">
      <c r="B57" s="224"/>
      <c r="C57" s="224"/>
      <c r="D57" s="233" t="s">
        <v>1035</v>
      </c>
      <c r="E57" s="224"/>
      <c r="G57" s="237"/>
    </row>
    <row r="58" spans="2:8" ht="26.4">
      <c r="B58" s="224" t="s">
        <v>1073</v>
      </c>
      <c r="C58" s="224" t="s">
        <v>1034</v>
      </c>
      <c r="D58" s="225" t="s">
        <v>1033</v>
      </c>
      <c r="E58" s="224" t="s">
        <v>994</v>
      </c>
      <c r="F58" s="223">
        <v>1</v>
      </c>
      <c r="G58" s="237"/>
      <c r="H58" s="221">
        <f>ROUND(F58*G58,2)</f>
        <v>0</v>
      </c>
    </row>
    <row r="59" spans="2:8" ht="26.4">
      <c r="B59" s="224"/>
      <c r="C59" s="224"/>
      <c r="D59" s="233" t="s">
        <v>1032</v>
      </c>
      <c r="E59" s="224"/>
      <c r="G59" s="237"/>
    </row>
    <row r="60" spans="2:8">
      <c r="B60" s="224"/>
      <c r="C60" s="224"/>
      <c r="E60" s="224"/>
      <c r="G60" s="237"/>
    </row>
    <row r="61" spans="2:8" ht="26.4">
      <c r="B61" s="224"/>
      <c r="C61" s="224"/>
      <c r="D61" s="234" t="s">
        <v>1030</v>
      </c>
      <c r="E61" s="224"/>
      <c r="G61" s="237"/>
    </row>
    <row r="62" spans="2:8">
      <c r="B62" s="224" t="s">
        <v>984</v>
      </c>
      <c r="C62" s="224" t="s">
        <v>1027</v>
      </c>
      <c r="D62" s="225" t="s">
        <v>1026</v>
      </c>
      <c r="E62" s="224" t="s">
        <v>994</v>
      </c>
      <c r="F62" s="223">
        <v>11</v>
      </c>
      <c r="G62" s="237"/>
      <c r="H62" s="221">
        <f>ROUND(F62*G62,2)</f>
        <v>0</v>
      </c>
    </row>
    <row r="63" spans="2:8">
      <c r="B63" s="224" t="s">
        <v>983</v>
      </c>
      <c r="C63" s="224" t="s">
        <v>1029</v>
      </c>
      <c r="D63" s="225" t="s">
        <v>1028</v>
      </c>
      <c r="E63" s="224" t="s">
        <v>994</v>
      </c>
      <c r="F63" s="223">
        <v>118</v>
      </c>
      <c r="G63" s="237"/>
      <c r="H63" s="221">
        <f>ROUND(F63*G63,2)</f>
        <v>0</v>
      </c>
    </row>
    <row r="64" spans="2:8">
      <c r="B64" s="224" t="s">
        <v>980</v>
      </c>
      <c r="C64" s="224" t="s">
        <v>1127</v>
      </c>
      <c r="D64" s="225" t="s">
        <v>1126</v>
      </c>
      <c r="E64" s="224" t="s">
        <v>994</v>
      </c>
      <c r="F64" s="223">
        <v>4</v>
      </c>
      <c r="G64" s="237"/>
      <c r="H64" s="221">
        <f>ROUND(F64*G64,2)</f>
        <v>0</v>
      </c>
    </row>
    <row r="65" spans="2:8" ht="26.4">
      <c r="B65" s="224"/>
      <c r="C65" s="224"/>
      <c r="D65" s="233" t="s">
        <v>1125</v>
      </c>
      <c r="E65" s="224"/>
      <c r="G65" s="237"/>
    </row>
    <row r="66" spans="2:8">
      <c r="B66" s="224" t="s">
        <v>976</v>
      </c>
      <c r="C66" s="224" t="s">
        <v>1124</v>
      </c>
      <c r="D66" s="225" t="s">
        <v>1123</v>
      </c>
      <c r="E66" s="224" t="s">
        <v>994</v>
      </c>
      <c r="F66" s="223">
        <v>1</v>
      </c>
      <c r="G66" s="237"/>
      <c r="H66" s="221">
        <f>ROUND(F66*G66,2)</f>
        <v>0</v>
      </c>
    </row>
    <row r="67" spans="2:8" ht="26.4">
      <c r="B67" s="224"/>
      <c r="C67" s="224"/>
      <c r="D67" s="233" t="s">
        <v>1122</v>
      </c>
      <c r="E67" s="224"/>
      <c r="G67" s="237"/>
    </row>
    <row r="68" spans="2:8">
      <c r="B68" s="224" t="s">
        <v>1073</v>
      </c>
      <c r="C68" s="224" t="s">
        <v>1024</v>
      </c>
      <c r="D68" s="225" t="s">
        <v>36</v>
      </c>
      <c r="E68" s="224" t="s">
        <v>1023</v>
      </c>
      <c r="F68" s="223">
        <v>27</v>
      </c>
      <c r="G68" s="237"/>
      <c r="H68" s="221">
        <f>ROUND(F68*G68,2)</f>
        <v>0</v>
      </c>
    </row>
    <row r="69" spans="2:8" ht="26.4">
      <c r="B69" s="224" t="s">
        <v>1070</v>
      </c>
      <c r="C69" s="224" t="s">
        <v>1025</v>
      </c>
      <c r="D69" s="225" t="s">
        <v>37</v>
      </c>
      <c r="E69" s="224" t="s">
        <v>1023</v>
      </c>
      <c r="F69" s="223">
        <v>22.1</v>
      </c>
      <c r="G69" s="237"/>
      <c r="H69" s="221">
        <f>ROUND(F69*G69,2)</f>
        <v>0</v>
      </c>
    </row>
    <row r="70" spans="2:8">
      <c r="B70" s="224"/>
      <c r="C70" s="224"/>
      <c r="E70" s="224"/>
      <c r="G70" s="237"/>
    </row>
    <row r="71" spans="2:8">
      <c r="B71" s="224"/>
      <c r="C71" s="224"/>
      <c r="D71" s="234" t="s">
        <v>1022</v>
      </c>
      <c r="E71" s="224"/>
      <c r="G71" s="239" t="s">
        <v>1021</v>
      </c>
      <c r="H71" s="235">
        <f>+SUM(H72:H97)</f>
        <v>0</v>
      </c>
    </row>
    <row r="72" spans="2:8">
      <c r="B72" s="224"/>
      <c r="C72" s="224"/>
      <c r="D72" s="234"/>
      <c r="E72" s="224"/>
      <c r="G72" s="239"/>
      <c r="H72" s="235"/>
    </row>
    <row r="73" spans="2:8">
      <c r="B73" s="224"/>
      <c r="C73" s="224"/>
      <c r="D73" s="234" t="s">
        <v>1020</v>
      </c>
      <c r="E73" s="224"/>
      <c r="G73" s="237"/>
    </row>
    <row r="74" spans="2:8" ht="26.4">
      <c r="B74" s="224" t="s">
        <v>984</v>
      </c>
      <c r="C74" s="224" t="s">
        <v>1019</v>
      </c>
      <c r="D74" s="225" t="s">
        <v>919</v>
      </c>
      <c r="E74" s="224" t="s">
        <v>994</v>
      </c>
      <c r="F74" s="223">
        <v>67</v>
      </c>
      <c r="G74" s="237"/>
      <c r="H74" s="221">
        <f>ROUND(F74*G74,2)</f>
        <v>0</v>
      </c>
    </row>
    <row r="75" spans="2:8" ht="26.4">
      <c r="B75" s="224"/>
      <c r="C75" s="224"/>
      <c r="D75" s="233" t="s">
        <v>1018</v>
      </c>
      <c r="E75" s="224"/>
      <c r="G75" s="237"/>
    </row>
    <row r="76" spans="2:8" ht="26.4">
      <c r="B76" s="224" t="s">
        <v>983</v>
      </c>
      <c r="C76" s="224" t="s">
        <v>1017</v>
      </c>
      <c r="D76" s="225" t="s">
        <v>1016</v>
      </c>
      <c r="E76" s="224" t="s">
        <v>930</v>
      </c>
      <c r="F76" s="223">
        <v>20</v>
      </c>
      <c r="G76" s="237"/>
      <c r="H76" s="221">
        <f>ROUND(F76*G76,2)</f>
        <v>0</v>
      </c>
    </row>
    <row r="77" spans="2:8" ht="26.4">
      <c r="B77" s="224"/>
      <c r="C77" s="224"/>
      <c r="D77" s="233" t="s">
        <v>1006</v>
      </c>
      <c r="E77" s="224"/>
      <c r="G77" s="237"/>
    </row>
    <row r="78" spans="2:8" ht="26.4">
      <c r="B78" s="224" t="s">
        <v>980</v>
      </c>
      <c r="C78" s="224" t="s">
        <v>1015</v>
      </c>
      <c r="D78" s="225" t="s">
        <v>1014</v>
      </c>
      <c r="E78" s="224" t="s">
        <v>930</v>
      </c>
      <c r="F78" s="223">
        <v>9</v>
      </c>
      <c r="G78" s="237"/>
      <c r="H78" s="221">
        <f>ROUND(F78*G78,2)</f>
        <v>0</v>
      </c>
    </row>
    <row r="79" spans="2:8" ht="26.4">
      <c r="B79" s="224"/>
      <c r="C79" s="224"/>
      <c r="D79" s="233" t="s">
        <v>1013</v>
      </c>
      <c r="E79" s="224"/>
      <c r="G79" s="237"/>
    </row>
    <row r="80" spans="2:8">
      <c r="B80" s="224"/>
      <c r="C80" s="224"/>
      <c r="E80" s="224"/>
      <c r="G80" s="237"/>
    </row>
    <row r="81" spans="2:8">
      <c r="B81" s="224"/>
      <c r="C81" s="224"/>
      <c r="D81" s="234" t="s">
        <v>1012</v>
      </c>
      <c r="E81" s="224"/>
      <c r="G81" s="237"/>
    </row>
    <row r="82" spans="2:8" ht="26.4">
      <c r="B82" s="224" t="s">
        <v>984</v>
      </c>
      <c r="C82" s="224" t="s">
        <v>1121</v>
      </c>
      <c r="D82" s="225" t="s">
        <v>1120</v>
      </c>
      <c r="E82" s="224" t="s">
        <v>930</v>
      </c>
      <c r="F82" s="223">
        <v>9</v>
      </c>
      <c r="G82" s="237"/>
      <c r="H82" s="221">
        <f>ROUND(F82*G82,2)</f>
        <v>0</v>
      </c>
    </row>
    <row r="83" spans="2:8" ht="26.4">
      <c r="B83" s="224" t="s">
        <v>983</v>
      </c>
      <c r="C83" s="224" t="s">
        <v>1011</v>
      </c>
      <c r="D83" s="225" t="s">
        <v>1010</v>
      </c>
      <c r="E83" s="224" t="s">
        <v>930</v>
      </c>
      <c r="F83" s="223">
        <v>199</v>
      </c>
      <c r="G83" s="237"/>
      <c r="H83" s="221">
        <f>ROUND(F83*G83,2)</f>
        <v>0</v>
      </c>
    </row>
    <row r="84" spans="2:8" ht="39.6">
      <c r="B84" s="224"/>
      <c r="C84" s="224"/>
      <c r="D84" s="233" t="s">
        <v>1009</v>
      </c>
      <c r="E84" s="224"/>
      <c r="G84" s="237"/>
    </row>
    <row r="85" spans="2:8" ht="26.4">
      <c r="B85" s="224" t="s">
        <v>980</v>
      </c>
      <c r="C85" s="224" t="s">
        <v>1008</v>
      </c>
      <c r="D85" s="225" t="s">
        <v>1007</v>
      </c>
      <c r="E85" s="224" t="s">
        <v>930</v>
      </c>
      <c r="F85" s="223">
        <v>37</v>
      </c>
      <c r="G85" s="237"/>
      <c r="H85" s="221">
        <f>ROUND(F85*G85,2)</f>
        <v>0</v>
      </c>
    </row>
    <row r="86" spans="2:8" ht="26.4">
      <c r="B86" s="224"/>
      <c r="C86" s="224"/>
      <c r="D86" s="233" t="s">
        <v>1006</v>
      </c>
      <c r="E86" s="224"/>
      <c r="G86" s="237"/>
    </row>
    <row r="87" spans="2:8">
      <c r="B87" s="224"/>
      <c r="C87" s="224"/>
      <c r="E87" s="224"/>
      <c r="G87" s="237"/>
    </row>
    <row r="88" spans="2:8">
      <c r="B88" s="224"/>
      <c r="C88" s="224"/>
      <c r="D88" s="234" t="s">
        <v>1005</v>
      </c>
      <c r="E88" s="224"/>
      <c r="G88" s="237"/>
    </row>
    <row r="89" spans="2:8" ht="26.4">
      <c r="B89" s="224" t="s">
        <v>984</v>
      </c>
      <c r="C89" s="224" t="s">
        <v>1004</v>
      </c>
      <c r="D89" s="225" t="s">
        <v>1003</v>
      </c>
      <c r="E89" s="224" t="s">
        <v>928</v>
      </c>
      <c r="F89" s="223">
        <v>57</v>
      </c>
      <c r="G89" s="237"/>
      <c r="H89" s="221">
        <f>ROUND(F89*G89,2)</f>
        <v>0</v>
      </c>
    </row>
    <row r="90" spans="2:8" ht="26.4">
      <c r="B90" s="224" t="s">
        <v>983</v>
      </c>
      <c r="C90" s="224" t="s">
        <v>1002</v>
      </c>
      <c r="D90" s="225" t="s">
        <v>1001</v>
      </c>
      <c r="E90" s="224" t="s">
        <v>928</v>
      </c>
      <c r="F90" s="223">
        <v>13</v>
      </c>
      <c r="G90" s="237"/>
      <c r="H90" s="221">
        <f>ROUND(F90*G90,2)</f>
        <v>0</v>
      </c>
    </row>
    <row r="91" spans="2:8" ht="26.4">
      <c r="B91" s="224" t="s">
        <v>980</v>
      </c>
      <c r="C91" s="224" t="s">
        <v>1000</v>
      </c>
      <c r="D91" s="225" t="s">
        <v>999</v>
      </c>
      <c r="E91" s="224" t="s">
        <v>928</v>
      </c>
      <c r="F91" s="223">
        <v>68</v>
      </c>
      <c r="G91" s="237"/>
      <c r="H91" s="221">
        <f>ROUND(F91*G91,2)</f>
        <v>0</v>
      </c>
    </row>
    <row r="92" spans="2:8" ht="26.4">
      <c r="B92" s="224"/>
      <c r="C92" s="224"/>
      <c r="D92" s="233" t="s">
        <v>998</v>
      </c>
      <c r="E92" s="224"/>
      <c r="G92" s="237"/>
    </row>
    <row r="93" spans="2:8" ht="26.4">
      <c r="B93" s="224" t="s">
        <v>976</v>
      </c>
      <c r="C93" s="224" t="s">
        <v>1119</v>
      </c>
      <c r="D93" s="225" t="s">
        <v>1118</v>
      </c>
      <c r="E93" s="224" t="s">
        <v>928</v>
      </c>
      <c r="F93" s="223">
        <v>2</v>
      </c>
      <c r="G93" s="237"/>
      <c r="H93" s="221">
        <f>ROUND(F93*G93,2)</f>
        <v>0</v>
      </c>
    </row>
    <row r="94" spans="2:8">
      <c r="B94" s="224"/>
      <c r="C94" s="224"/>
      <c r="E94" s="224"/>
      <c r="G94" s="237"/>
    </row>
    <row r="95" spans="2:8">
      <c r="B95" s="224"/>
      <c r="C95" s="224"/>
      <c r="D95" s="234" t="s">
        <v>997</v>
      </c>
      <c r="E95" s="224"/>
      <c r="G95" s="237"/>
    </row>
    <row r="96" spans="2:8">
      <c r="B96" s="224" t="s">
        <v>984</v>
      </c>
      <c r="C96" s="224" t="s">
        <v>996</v>
      </c>
      <c r="D96" s="225" t="s">
        <v>995</v>
      </c>
      <c r="E96" s="224" t="s">
        <v>994</v>
      </c>
      <c r="F96" s="223">
        <v>1.5</v>
      </c>
      <c r="G96" s="237"/>
      <c r="H96" s="221">
        <f>ROUND(F96*G96,2)</f>
        <v>0</v>
      </c>
    </row>
    <row r="97" spans="2:8">
      <c r="B97" s="224"/>
      <c r="C97" s="224"/>
      <c r="E97" s="224"/>
      <c r="G97" s="237"/>
    </row>
    <row r="98" spans="2:8">
      <c r="B98" s="224"/>
      <c r="C98" s="224"/>
      <c r="D98" s="234" t="s">
        <v>1117</v>
      </c>
      <c r="E98" s="224"/>
      <c r="G98" s="239" t="s">
        <v>1116</v>
      </c>
      <c r="H98" s="235">
        <f>+SUM(H99:H108)</f>
        <v>0</v>
      </c>
    </row>
    <row r="99" spans="2:8">
      <c r="B99" s="224"/>
      <c r="C99" s="224"/>
      <c r="D99" s="234"/>
      <c r="E99" s="224"/>
      <c r="G99" s="239"/>
      <c r="H99" s="235"/>
    </row>
    <row r="100" spans="2:8">
      <c r="B100" s="224"/>
      <c r="C100" s="224"/>
      <c r="D100" s="234" t="s">
        <v>1115</v>
      </c>
      <c r="E100" s="224"/>
      <c r="G100" s="237"/>
    </row>
    <row r="101" spans="2:8" ht="39.6">
      <c r="B101" s="224" t="s">
        <v>984</v>
      </c>
      <c r="C101" s="224" t="s">
        <v>1114</v>
      </c>
      <c r="D101" s="225" t="s">
        <v>1113</v>
      </c>
      <c r="E101" s="224" t="s">
        <v>928</v>
      </c>
      <c r="F101" s="223">
        <v>70</v>
      </c>
      <c r="G101" s="237"/>
      <c r="H101" s="221">
        <f>ROUND(F101*G101,2)</f>
        <v>0</v>
      </c>
    </row>
    <row r="102" spans="2:8" ht="26.4">
      <c r="B102" s="224" t="s">
        <v>983</v>
      </c>
      <c r="C102" s="224" t="s">
        <v>1112</v>
      </c>
      <c r="D102" s="225" t="s">
        <v>1111</v>
      </c>
      <c r="E102" s="224" t="s">
        <v>928</v>
      </c>
      <c r="F102" s="223">
        <v>70</v>
      </c>
      <c r="G102" s="237"/>
      <c r="H102" s="221">
        <f>ROUND(F102*G102,2)</f>
        <v>0</v>
      </c>
    </row>
    <row r="103" spans="2:8">
      <c r="B103" s="224"/>
      <c r="C103" s="224"/>
      <c r="E103" s="224"/>
      <c r="G103" s="237"/>
    </row>
    <row r="104" spans="2:8">
      <c r="B104" s="224"/>
      <c r="C104" s="224"/>
      <c r="D104" s="234" t="s">
        <v>1110</v>
      </c>
      <c r="E104" s="224"/>
      <c r="G104" s="237"/>
    </row>
    <row r="105" spans="2:8" ht="26.4">
      <c r="B105" s="224" t="s">
        <v>984</v>
      </c>
      <c r="C105" s="224" t="s">
        <v>1109</v>
      </c>
      <c r="D105" s="225" t="s">
        <v>1108</v>
      </c>
      <c r="E105" s="224" t="s">
        <v>974</v>
      </c>
      <c r="F105" s="223">
        <v>2</v>
      </c>
      <c r="G105" s="237"/>
      <c r="H105" s="221">
        <f>ROUND(F105*G105,2)</f>
        <v>0</v>
      </c>
    </row>
    <row r="106" spans="2:8" ht="26.4">
      <c r="B106" s="224"/>
      <c r="C106" s="224"/>
      <c r="D106" s="233" t="s">
        <v>1107</v>
      </c>
      <c r="E106" s="224"/>
      <c r="G106" s="237"/>
    </row>
    <row r="107" spans="2:8" ht="26.4">
      <c r="B107" s="224" t="s">
        <v>983</v>
      </c>
      <c r="C107" s="224" t="s">
        <v>1106</v>
      </c>
      <c r="D107" s="225" t="s">
        <v>1105</v>
      </c>
      <c r="E107" s="224" t="s">
        <v>974</v>
      </c>
      <c r="F107" s="223">
        <v>2</v>
      </c>
      <c r="G107" s="237"/>
      <c r="H107" s="221">
        <f>ROUND(F107*G107,2)</f>
        <v>0</v>
      </c>
    </row>
    <row r="108" spans="2:8">
      <c r="B108" s="224"/>
      <c r="C108" s="224"/>
      <c r="E108" s="224"/>
      <c r="G108" s="237"/>
    </row>
    <row r="109" spans="2:8">
      <c r="B109" s="224"/>
      <c r="C109" s="224"/>
      <c r="D109" s="234" t="s">
        <v>993</v>
      </c>
      <c r="E109" s="224"/>
      <c r="G109" s="239" t="s">
        <v>992</v>
      </c>
      <c r="H109" s="235">
        <f>+SUM(H110:H121)</f>
        <v>500</v>
      </c>
    </row>
    <row r="110" spans="2:8">
      <c r="B110" s="224"/>
      <c r="C110" s="224"/>
      <c r="D110" s="234"/>
      <c r="E110" s="224"/>
      <c r="G110" s="239"/>
      <c r="H110" s="235"/>
    </row>
    <row r="111" spans="2:8">
      <c r="B111" s="224"/>
      <c r="C111" s="224"/>
      <c r="D111" s="234" t="s">
        <v>991</v>
      </c>
      <c r="E111" s="224"/>
      <c r="G111" s="237"/>
    </row>
    <row r="112" spans="2:8" ht="26.4">
      <c r="B112" s="224" t="s">
        <v>984</v>
      </c>
      <c r="C112" s="224" t="s">
        <v>990</v>
      </c>
      <c r="D112" s="225" t="s">
        <v>989</v>
      </c>
      <c r="E112" s="224" t="s">
        <v>928</v>
      </c>
      <c r="F112" s="223">
        <v>220</v>
      </c>
      <c r="G112" s="237"/>
      <c r="H112" s="221">
        <f>ROUND(F112*G112,2)</f>
        <v>0</v>
      </c>
    </row>
    <row r="113" spans="2:8" ht="52.8">
      <c r="B113" s="224"/>
      <c r="C113" s="224"/>
      <c r="D113" s="233" t="s">
        <v>988</v>
      </c>
      <c r="E113" s="224"/>
      <c r="G113" s="237"/>
    </row>
    <row r="114" spans="2:8" ht="66">
      <c r="B114" s="224" t="s">
        <v>983</v>
      </c>
      <c r="C114" s="224" t="s">
        <v>1104</v>
      </c>
      <c r="D114" s="225" t="s">
        <v>986</v>
      </c>
      <c r="E114" s="224" t="s">
        <v>974</v>
      </c>
      <c r="F114" s="223">
        <v>1</v>
      </c>
      <c r="G114" s="237"/>
      <c r="H114" s="221">
        <f>ROUND(F114*G114,2)</f>
        <v>0</v>
      </c>
    </row>
    <row r="115" spans="2:8">
      <c r="B115" s="224"/>
      <c r="C115" s="224"/>
      <c r="E115" s="224"/>
      <c r="G115" s="237"/>
    </row>
    <row r="116" spans="2:8">
      <c r="B116" s="224"/>
      <c r="C116" s="224"/>
      <c r="D116" s="234" t="s">
        <v>985</v>
      </c>
      <c r="E116" s="224"/>
      <c r="G116" s="237"/>
    </row>
    <row r="117" spans="2:8" ht="39.6">
      <c r="B117" s="224" t="s">
        <v>983</v>
      </c>
      <c r="C117" s="224" t="s">
        <v>982</v>
      </c>
      <c r="D117" s="225" t="s">
        <v>981</v>
      </c>
      <c r="E117" s="224" t="s">
        <v>974</v>
      </c>
      <c r="F117" s="223">
        <v>1</v>
      </c>
      <c r="G117" s="237"/>
      <c r="H117" s="221">
        <f>ROUND(F117*G117,2)</f>
        <v>0</v>
      </c>
    </row>
    <row r="118" spans="2:8" ht="66">
      <c r="B118" s="224" t="s">
        <v>980</v>
      </c>
      <c r="C118" s="224" t="s">
        <v>979</v>
      </c>
      <c r="D118" s="225" t="s">
        <v>978</v>
      </c>
      <c r="E118" s="224" t="s">
        <v>977</v>
      </c>
      <c r="F118" s="223">
        <v>10</v>
      </c>
      <c r="G118" s="656">
        <v>50</v>
      </c>
      <c r="H118" s="221">
        <f>ROUND(F118*G118,2)</f>
        <v>500</v>
      </c>
    </row>
    <row r="119" spans="2:8" ht="26.4">
      <c r="B119" s="224" t="s">
        <v>976</v>
      </c>
      <c r="C119" s="224" t="s">
        <v>975</v>
      </c>
      <c r="D119" s="225" t="s">
        <v>213</v>
      </c>
      <c r="E119" s="224" t="s">
        <v>974</v>
      </c>
      <c r="F119" s="223">
        <v>1</v>
      </c>
      <c r="G119" s="237"/>
      <c r="H119" s="221">
        <f>ROUND(F119*G119,2)</f>
        <v>0</v>
      </c>
    </row>
    <row r="120" spans="2:8" ht="26.4">
      <c r="B120" s="224"/>
      <c r="C120" s="224"/>
      <c r="D120" s="233" t="s">
        <v>973</v>
      </c>
      <c r="E120" s="224"/>
    </row>
    <row r="122" spans="2:8" ht="17.399999999999999" customHeight="1">
      <c r="D122" s="232" t="str">
        <f>D9</f>
        <v>1 PREDDELA</v>
      </c>
      <c r="E122" s="231">
        <f>H9</f>
        <v>0</v>
      </c>
    </row>
    <row r="123" spans="2:8" ht="17.399999999999999" customHeight="1">
      <c r="D123" s="232" t="str">
        <f>D36</f>
        <v>2 ZEMELJSKA DELA</v>
      </c>
      <c r="E123" s="231">
        <f>H36</f>
        <v>0</v>
      </c>
    </row>
    <row r="124" spans="2:8" ht="17.399999999999999" customHeight="1">
      <c r="D124" s="232" t="str">
        <f>D71</f>
        <v>3 VOZIŠČNE KONSTRUKCIJE</v>
      </c>
      <c r="E124" s="231">
        <f>H71</f>
        <v>0</v>
      </c>
    </row>
    <row r="125" spans="2:8" ht="17.399999999999999" customHeight="1">
      <c r="D125" s="232" t="str">
        <f>D98</f>
        <v>4 ODVODNJAVANJE</v>
      </c>
      <c r="E125" s="231">
        <f>H98</f>
        <v>0</v>
      </c>
    </row>
    <row r="126" spans="2:8" ht="17.399999999999999" customHeight="1">
      <c r="D126" s="230" t="str">
        <f>D109</f>
        <v>7 TUJE STORITVE</v>
      </c>
      <c r="E126" s="229">
        <f>H109</f>
        <v>500</v>
      </c>
    </row>
    <row r="127" spans="2:8" ht="17.399999999999999" customHeight="1">
      <c r="D127" s="228" t="s">
        <v>972</v>
      </c>
      <c r="E127" s="227">
        <f>+SUM(E122:E126)</f>
        <v>500</v>
      </c>
    </row>
    <row r="128" spans="2:8" ht="17.399999999999999" customHeight="1">
      <c r="D128" s="228" t="s">
        <v>971</v>
      </c>
      <c r="E128" s="227">
        <f>0.22*E127</f>
        <v>110</v>
      </c>
    </row>
    <row r="129" spans="4:7" ht="17.399999999999999" customHeight="1">
      <c r="D129" s="228" t="s">
        <v>970</v>
      </c>
      <c r="E129" s="227">
        <f>+SUM(E127:E128)</f>
        <v>610</v>
      </c>
    </row>
    <row r="131" spans="4:7" ht="17.399999999999999" customHeight="1">
      <c r="G131" s="226"/>
    </row>
  </sheetData>
  <sheetProtection algorithmName="SHA-512" hashValue="bymCndlS24mnlpFTEOzjFE4rTykcQd6PvlxkATTsxjRbke98Lfq2GVyFcCWfK21WiMs/D8eXfjj1irCkOwVtgQ==" saltValue="D3cI37h4yEbda/ipI1BYmQ==" spinCount="100000" sheet="1" objects="1" scenarios="1"/>
  <mergeCells count="1">
    <mergeCell ref="D5:H5"/>
  </mergeCells>
  <pageMargins left="0.98425196850393704" right="0.39370078740157499" top="0.78740157480314998" bottom="0.78740157480314998" header="0" footer="0.196850393700787"/>
  <pageSetup paperSize="9" scale="70" fitToHeight="50" orientation="portrait" r:id="rId1"/>
  <headerFooter>
    <oddFooter>&amp;CStran &amp;P od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9434E-30CE-4E02-9172-75A8F9B311B4}">
  <dimension ref="B1:H70"/>
  <sheetViews>
    <sheetView view="pageBreakPreview" zoomScale="60" zoomScaleNormal="100" workbookViewId="0">
      <pane ySplit="7" topLeftCell="A32" activePane="bottomLeft" state="frozen"/>
      <selection activeCell="C2" sqref="C2"/>
      <selection pane="bottomLeft" activeCell="G58" sqref="G58"/>
    </sheetView>
  </sheetViews>
  <sheetFormatPr defaultRowHeight="13.2"/>
  <cols>
    <col min="1" max="1" width="9.109375" style="220"/>
    <col min="2" max="3" width="10.6640625" style="220" customWidth="1"/>
    <col min="4" max="4" width="47.6640625" style="225" customWidth="1"/>
    <col min="5" max="5" width="14.6640625" style="220" customWidth="1"/>
    <col min="6" max="6" width="12.6640625" style="223" customWidth="1"/>
    <col min="7" max="7" width="15.6640625" style="222" customWidth="1"/>
    <col min="8" max="8" width="15.6640625" style="221" customWidth="1"/>
    <col min="9" max="257" width="9.109375" style="220"/>
    <col min="258" max="259" width="10.6640625" style="220" customWidth="1"/>
    <col min="260" max="260" width="47.6640625" style="220" customWidth="1"/>
    <col min="261" max="261" width="14.6640625" style="220" customWidth="1"/>
    <col min="262" max="262" width="12.6640625" style="220" customWidth="1"/>
    <col min="263" max="264" width="15.6640625" style="220" customWidth="1"/>
    <col min="265" max="513" width="9.109375" style="220"/>
    <col min="514" max="515" width="10.6640625" style="220" customWidth="1"/>
    <col min="516" max="516" width="47.6640625" style="220" customWidth="1"/>
    <col min="517" max="517" width="14.6640625" style="220" customWidth="1"/>
    <col min="518" max="518" width="12.6640625" style="220" customWidth="1"/>
    <col min="519" max="520" width="15.6640625" style="220" customWidth="1"/>
    <col min="521" max="769" width="9.109375" style="220"/>
    <col min="770" max="771" width="10.6640625" style="220" customWidth="1"/>
    <col min="772" max="772" width="47.6640625" style="220" customWidth="1"/>
    <col min="773" max="773" width="14.6640625" style="220" customWidth="1"/>
    <col min="774" max="774" width="12.6640625" style="220" customWidth="1"/>
    <col min="775" max="776" width="15.6640625" style="220" customWidth="1"/>
    <col min="777" max="1025" width="9.109375" style="220"/>
    <col min="1026" max="1027" width="10.6640625" style="220" customWidth="1"/>
    <col min="1028" max="1028" width="47.6640625" style="220" customWidth="1"/>
    <col min="1029" max="1029" width="14.6640625" style="220" customWidth="1"/>
    <col min="1030" max="1030" width="12.6640625" style="220" customWidth="1"/>
    <col min="1031" max="1032" width="15.6640625" style="220" customWidth="1"/>
    <col min="1033" max="1281" width="9.109375" style="220"/>
    <col min="1282" max="1283" width="10.6640625" style="220" customWidth="1"/>
    <col min="1284" max="1284" width="47.6640625" style="220" customWidth="1"/>
    <col min="1285" max="1285" width="14.6640625" style="220" customWidth="1"/>
    <col min="1286" max="1286" width="12.6640625" style="220" customWidth="1"/>
    <col min="1287" max="1288" width="15.6640625" style="220" customWidth="1"/>
    <col min="1289" max="1537" width="9.109375" style="220"/>
    <col min="1538" max="1539" width="10.6640625" style="220" customWidth="1"/>
    <col min="1540" max="1540" width="47.6640625" style="220" customWidth="1"/>
    <col min="1541" max="1541" width="14.6640625" style="220" customWidth="1"/>
    <col min="1542" max="1542" width="12.6640625" style="220" customWidth="1"/>
    <col min="1543" max="1544" width="15.6640625" style="220" customWidth="1"/>
    <col min="1545" max="1793" width="9.109375" style="220"/>
    <col min="1794" max="1795" width="10.6640625" style="220" customWidth="1"/>
    <col min="1796" max="1796" width="47.6640625" style="220" customWidth="1"/>
    <col min="1797" max="1797" width="14.6640625" style="220" customWidth="1"/>
    <col min="1798" max="1798" width="12.6640625" style="220" customWidth="1"/>
    <col min="1799" max="1800" width="15.6640625" style="220" customWidth="1"/>
    <col min="1801" max="2049" width="9.109375" style="220"/>
    <col min="2050" max="2051" width="10.6640625" style="220" customWidth="1"/>
    <col min="2052" max="2052" width="47.6640625" style="220" customWidth="1"/>
    <col min="2053" max="2053" width="14.6640625" style="220" customWidth="1"/>
    <col min="2054" max="2054" width="12.6640625" style="220" customWidth="1"/>
    <col min="2055" max="2056" width="15.6640625" style="220" customWidth="1"/>
    <col min="2057" max="2305" width="9.109375" style="220"/>
    <col min="2306" max="2307" width="10.6640625" style="220" customWidth="1"/>
    <col min="2308" max="2308" width="47.6640625" style="220" customWidth="1"/>
    <col min="2309" max="2309" width="14.6640625" style="220" customWidth="1"/>
    <col min="2310" max="2310" width="12.6640625" style="220" customWidth="1"/>
    <col min="2311" max="2312" width="15.6640625" style="220" customWidth="1"/>
    <col min="2313" max="2561" width="9.109375" style="220"/>
    <col min="2562" max="2563" width="10.6640625" style="220" customWidth="1"/>
    <col min="2564" max="2564" width="47.6640625" style="220" customWidth="1"/>
    <col min="2565" max="2565" width="14.6640625" style="220" customWidth="1"/>
    <col min="2566" max="2566" width="12.6640625" style="220" customWidth="1"/>
    <col min="2567" max="2568" width="15.6640625" style="220" customWidth="1"/>
    <col min="2569" max="2817" width="9.109375" style="220"/>
    <col min="2818" max="2819" width="10.6640625" style="220" customWidth="1"/>
    <col min="2820" max="2820" width="47.6640625" style="220" customWidth="1"/>
    <col min="2821" max="2821" width="14.6640625" style="220" customWidth="1"/>
    <col min="2822" max="2822" width="12.6640625" style="220" customWidth="1"/>
    <col min="2823" max="2824" width="15.6640625" style="220" customWidth="1"/>
    <col min="2825" max="3073" width="9.109375" style="220"/>
    <col min="3074" max="3075" width="10.6640625" style="220" customWidth="1"/>
    <col min="3076" max="3076" width="47.6640625" style="220" customWidth="1"/>
    <col min="3077" max="3077" width="14.6640625" style="220" customWidth="1"/>
    <col min="3078" max="3078" width="12.6640625" style="220" customWidth="1"/>
    <col min="3079" max="3080" width="15.6640625" style="220" customWidth="1"/>
    <col min="3081" max="3329" width="9.109375" style="220"/>
    <col min="3330" max="3331" width="10.6640625" style="220" customWidth="1"/>
    <col min="3332" max="3332" width="47.6640625" style="220" customWidth="1"/>
    <col min="3333" max="3333" width="14.6640625" style="220" customWidth="1"/>
    <col min="3334" max="3334" width="12.6640625" style="220" customWidth="1"/>
    <col min="3335" max="3336" width="15.6640625" style="220" customWidth="1"/>
    <col min="3337" max="3585" width="9.109375" style="220"/>
    <col min="3586" max="3587" width="10.6640625" style="220" customWidth="1"/>
    <col min="3588" max="3588" width="47.6640625" style="220" customWidth="1"/>
    <col min="3589" max="3589" width="14.6640625" style="220" customWidth="1"/>
    <col min="3590" max="3590" width="12.6640625" style="220" customWidth="1"/>
    <col min="3591" max="3592" width="15.6640625" style="220" customWidth="1"/>
    <col min="3593" max="3841" width="9.109375" style="220"/>
    <col min="3842" max="3843" width="10.6640625" style="220" customWidth="1"/>
    <col min="3844" max="3844" width="47.6640625" style="220" customWidth="1"/>
    <col min="3845" max="3845" width="14.6640625" style="220" customWidth="1"/>
    <col min="3846" max="3846" width="12.6640625" style="220" customWidth="1"/>
    <col min="3847" max="3848" width="15.6640625" style="220" customWidth="1"/>
    <col min="3849" max="4097" width="9.109375" style="220"/>
    <col min="4098" max="4099" width="10.6640625" style="220" customWidth="1"/>
    <col min="4100" max="4100" width="47.6640625" style="220" customWidth="1"/>
    <col min="4101" max="4101" width="14.6640625" style="220" customWidth="1"/>
    <col min="4102" max="4102" width="12.6640625" style="220" customWidth="1"/>
    <col min="4103" max="4104" width="15.6640625" style="220" customWidth="1"/>
    <col min="4105" max="4353" width="9.109375" style="220"/>
    <col min="4354" max="4355" width="10.6640625" style="220" customWidth="1"/>
    <col min="4356" max="4356" width="47.6640625" style="220" customWidth="1"/>
    <col min="4357" max="4357" width="14.6640625" style="220" customWidth="1"/>
    <col min="4358" max="4358" width="12.6640625" style="220" customWidth="1"/>
    <col min="4359" max="4360" width="15.6640625" style="220" customWidth="1"/>
    <col min="4361" max="4609" width="9.109375" style="220"/>
    <col min="4610" max="4611" width="10.6640625" style="220" customWidth="1"/>
    <col min="4612" max="4612" width="47.6640625" style="220" customWidth="1"/>
    <col min="4613" max="4613" width="14.6640625" style="220" customWidth="1"/>
    <col min="4614" max="4614" width="12.6640625" style="220" customWidth="1"/>
    <col min="4615" max="4616" width="15.6640625" style="220" customWidth="1"/>
    <col min="4617" max="4865" width="9.109375" style="220"/>
    <col min="4866" max="4867" width="10.6640625" style="220" customWidth="1"/>
    <col min="4868" max="4868" width="47.6640625" style="220" customWidth="1"/>
    <col min="4869" max="4869" width="14.6640625" style="220" customWidth="1"/>
    <col min="4870" max="4870" width="12.6640625" style="220" customWidth="1"/>
    <col min="4871" max="4872" width="15.6640625" style="220" customWidth="1"/>
    <col min="4873" max="5121" width="9.109375" style="220"/>
    <col min="5122" max="5123" width="10.6640625" style="220" customWidth="1"/>
    <col min="5124" max="5124" width="47.6640625" style="220" customWidth="1"/>
    <col min="5125" max="5125" width="14.6640625" style="220" customWidth="1"/>
    <col min="5126" max="5126" width="12.6640625" style="220" customWidth="1"/>
    <col min="5127" max="5128" width="15.6640625" style="220" customWidth="1"/>
    <col min="5129" max="5377" width="9.109375" style="220"/>
    <col min="5378" max="5379" width="10.6640625" style="220" customWidth="1"/>
    <col min="5380" max="5380" width="47.6640625" style="220" customWidth="1"/>
    <col min="5381" max="5381" width="14.6640625" style="220" customWidth="1"/>
    <col min="5382" max="5382" width="12.6640625" style="220" customWidth="1"/>
    <col min="5383" max="5384" width="15.6640625" style="220" customWidth="1"/>
    <col min="5385" max="5633" width="9.109375" style="220"/>
    <col min="5634" max="5635" width="10.6640625" style="220" customWidth="1"/>
    <col min="5636" max="5636" width="47.6640625" style="220" customWidth="1"/>
    <col min="5637" max="5637" width="14.6640625" style="220" customWidth="1"/>
    <col min="5638" max="5638" width="12.6640625" style="220" customWidth="1"/>
    <col min="5639" max="5640" width="15.6640625" style="220" customWidth="1"/>
    <col min="5641" max="5889" width="9.109375" style="220"/>
    <col min="5890" max="5891" width="10.6640625" style="220" customWidth="1"/>
    <col min="5892" max="5892" width="47.6640625" style="220" customWidth="1"/>
    <col min="5893" max="5893" width="14.6640625" style="220" customWidth="1"/>
    <col min="5894" max="5894" width="12.6640625" style="220" customWidth="1"/>
    <col min="5895" max="5896" width="15.6640625" style="220" customWidth="1"/>
    <col min="5897" max="6145" width="9.109375" style="220"/>
    <col min="6146" max="6147" width="10.6640625" style="220" customWidth="1"/>
    <col min="6148" max="6148" width="47.6640625" style="220" customWidth="1"/>
    <col min="6149" max="6149" width="14.6640625" style="220" customWidth="1"/>
    <col min="6150" max="6150" width="12.6640625" style="220" customWidth="1"/>
    <col min="6151" max="6152" width="15.6640625" style="220" customWidth="1"/>
    <col min="6153" max="6401" width="9.109375" style="220"/>
    <col min="6402" max="6403" width="10.6640625" style="220" customWidth="1"/>
    <col min="6404" max="6404" width="47.6640625" style="220" customWidth="1"/>
    <col min="6405" max="6405" width="14.6640625" style="220" customWidth="1"/>
    <col min="6406" max="6406" width="12.6640625" style="220" customWidth="1"/>
    <col min="6407" max="6408" width="15.6640625" style="220" customWidth="1"/>
    <col min="6409" max="6657" width="9.109375" style="220"/>
    <col min="6658" max="6659" width="10.6640625" style="220" customWidth="1"/>
    <col min="6660" max="6660" width="47.6640625" style="220" customWidth="1"/>
    <col min="6661" max="6661" width="14.6640625" style="220" customWidth="1"/>
    <col min="6662" max="6662" width="12.6640625" style="220" customWidth="1"/>
    <col min="6663" max="6664" width="15.6640625" style="220" customWidth="1"/>
    <col min="6665" max="6913" width="9.109375" style="220"/>
    <col min="6914" max="6915" width="10.6640625" style="220" customWidth="1"/>
    <col min="6916" max="6916" width="47.6640625" style="220" customWidth="1"/>
    <col min="6917" max="6917" width="14.6640625" style="220" customWidth="1"/>
    <col min="6918" max="6918" width="12.6640625" style="220" customWidth="1"/>
    <col min="6919" max="6920" width="15.6640625" style="220" customWidth="1"/>
    <col min="6921" max="7169" width="9.109375" style="220"/>
    <col min="7170" max="7171" width="10.6640625" style="220" customWidth="1"/>
    <col min="7172" max="7172" width="47.6640625" style="220" customWidth="1"/>
    <col min="7173" max="7173" width="14.6640625" style="220" customWidth="1"/>
    <col min="7174" max="7174" width="12.6640625" style="220" customWidth="1"/>
    <col min="7175" max="7176" width="15.6640625" style="220" customWidth="1"/>
    <col min="7177" max="7425" width="9.109375" style="220"/>
    <col min="7426" max="7427" width="10.6640625" style="220" customWidth="1"/>
    <col min="7428" max="7428" width="47.6640625" style="220" customWidth="1"/>
    <col min="7429" max="7429" width="14.6640625" style="220" customWidth="1"/>
    <col min="7430" max="7430" width="12.6640625" style="220" customWidth="1"/>
    <col min="7431" max="7432" width="15.6640625" style="220" customWidth="1"/>
    <col min="7433" max="7681" width="9.109375" style="220"/>
    <col min="7682" max="7683" width="10.6640625" style="220" customWidth="1"/>
    <col min="7684" max="7684" width="47.6640625" style="220" customWidth="1"/>
    <col min="7685" max="7685" width="14.6640625" style="220" customWidth="1"/>
    <col min="7686" max="7686" width="12.6640625" style="220" customWidth="1"/>
    <col min="7687" max="7688" width="15.6640625" style="220" customWidth="1"/>
    <col min="7689" max="7937" width="9.109375" style="220"/>
    <col min="7938" max="7939" width="10.6640625" style="220" customWidth="1"/>
    <col min="7940" max="7940" width="47.6640625" style="220" customWidth="1"/>
    <col min="7941" max="7941" width="14.6640625" style="220" customWidth="1"/>
    <col min="7942" max="7942" width="12.6640625" style="220" customWidth="1"/>
    <col min="7943" max="7944" width="15.6640625" style="220" customWidth="1"/>
    <col min="7945" max="8193" width="9.109375" style="220"/>
    <col min="8194" max="8195" width="10.6640625" style="220" customWidth="1"/>
    <col min="8196" max="8196" width="47.6640625" style="220" customWidth="1"/>
    <col min="8197" max="8197" width="14.6640625" style="220" customWidth="1"/>
    <col min="8198" max="8198" width="12.6640625" style="220" customWidth="1"/>
    <col min="8199" max="8200" width="15.6640625" style="220" customWidth="1"/>
    <col min="8201" max="8449" width="9.109375" style="220"/>
    <col min="8450" max="8451" width="10.6640625" style="220" customWidth="1"/>
    <col min="8452" max="8452" width="47.6640625" style="220" customWidth="1"/>
    <col min="8453" max="8453" width="14.6640625" style="220" customWidth="1"/>
    <col min="8454" max="8454" width="12.6640625" style="220" customWidth="1"/>
    <col min="8455" max="8456" width="15.6640625" style="220" customWidth="1"/>
    <col min="8457" max="8705" width="9.109375" style="220"/>
    <col min="8706" max="8707" width="10.6640625" style="220" customWidth="1"/>
    <col min="8708" max="8708" width="47.6640625" style="220" customWidth="1"/>
    <col min="8709" max="8709" width="14.6640625" style="220" customWidth="1"/>
    <col min="8710" max="8710" width="12.6640625" style="220" customWidth="1"/>
    <col min="8711" max="8712" width="15.6640625" style="220" customWidth="1"/>
    <col min="8713" max="8961" width="9.109375" style="220"/>
    <col min="8962" max="8963" width="10.6640625" style="220" customWidth="1"/>
    <col min="8964" max="8964" width="47.6640625" style="220" customWidth="1"/>
    <col min="8965" max="8965" width="14.6640625" style="220" customWidth="1"/>
    <col min="8966" max="8966" width="12.6640625" style="220" customWidth="1"/>
    <col min="8967" max="8968" width="15.6640625" style="220" customWidth="1"/>
    <col min="8969" max="9217" width="9.109375" style="220"/>
    <col min="9218" max="9219" width="10.6640625" style="220" customWidth="1"/>
    <col min="9220" max="9220" width="47.6640625" style="220" customWidth="1"/>
    <col min="9221" max="9221" width="14.6640625" style="220" customWidth="1"/>
    <col min="9222" max="9222" width="12.6640625" style="220" customWidth="1"/>
    <col min="9223" max="9224" width="15.6640625" style="220" customWidth="1"/>
    <col min="9225" max="9473" width="9.109375" style="220"/>
    <col min="9474" max="9475" width="10.6640625" style="220" customWidth="1"/>
    <col min="9476" max="9476" width="47.6640625" style="220" customWidth="1"/>
    <col min="9477" max="9477" width="14.6640625" style="220" customWidth="1"/>
    <col min="9478" max="9478" width="12.6640625" style="220" customWidth="1"/>
    <col min="9479" max="9480" width="15.6640625" style="220" customWidth="1"/>
    <col min="9481" max="9729" width="9.109375" style="220"/>
    <col min="9730" max="9731" width="10.6640625" style="220" customWidth="1"/>
    <col min="9732" max="9732" width="47.6640625" style="220" customWidth="1"/>
    <col min="9733" max="9733" width="14.6640625" style="220" customWidth="1"/>
    <col min="9734" max="9734" width="12.6640625" style="220" customWidth="1"/>
    <col min="9735" max="9736" width="15.6640625" style="220" customWidth="1"/>
    <col min="9737" max="9985" width="9.109375" style="220"/>
    <col min="9986" max="9987" width="10.6640625" style="220" customWidth="1"/>
    <col min="9988" max="9988" width="47.6640625" style="220" customWidth="1"/>
    <col min="9989" max="9989" width="14.6640625" style="220" customWidth="1"/>
    <col min="9990" max="9990" width="12.6640625" style="220" customWidth="1"/>
    <col min="9991" max="9992" width="15.6640625" style="220" customWidth="1"/>
    <col min="9993" max="10241" width="9.109375" style="220"/>
    <col min="10242" max="10243" width="10.6640625" style="220" customWidth="1"/>
    <col min="10244" max="10244" width="47.6640625" style="220" customWidth="1"/>
    <col min="10245" max="10245" width="14.6640625" style="220" customWidth="1"/>
    <col min="10246" max="10246" width="12.6640625" style="220" customWidth="1"/>
    <col min="10247" max="10248" width="15.6640625" style="220" customWidth="1"/>
    <col min="10249" max="10497" width="9.109375" style="220"/>
    <col min="10498" max="10499" width="10.6640625" style="220" customWidth="1"/>
    <col min="10500" max="10500" width="47.6640625" style="220" customWidth="1"/>
    <col min="10501" max="10501" width="14.6640625" style="220" customWidth="1"/>
    <col min="10502" max="10502" width="12.6640625" style="220" customWidth="1"/>
    <col min="10503" max="10504" width="15.6640625" style="220" customWidth="1"/>
    <col min="10505" max="10753" width="9.109375" style="220"/>
    <col min="10754" max="10755" width="10.6640625" style="220" customWidth="1"/>
    <col min="10756" max="10756" width="47.6640625" style="220" customWidth="1"/>
    <col min="10757" max="10757" width="14.6640625" style="220" customWidth="1"/>
    <col min="10758" max="10758" width="12.6640625" style="220" customWidth="1"/>
    <col min="10759" max="10760" width="15.6640625" style="220" customWidth="1"/>
    <col min="10761" max="11009" width="9.109375" style="220"/>
    <col min="11010" max="11011" width="10.6640625" style="220" customWidth="1"/>
    <col min="11012" max="11012" width="47.6640625" style="220" customWidth="1"/>
    <col min="11013" max="11013" width="14.6640625" style="220" customWidth="1"/>
    <col min="11014" max="11014" width="12.6640625" style="220" customWidth="1"/>
    <col min="11015" max="11016" width="15.6640625" style="220" customWidth="1"/>
    <col min="11017" max="11265" width="9.109375" style="220"/>
    <col min="11266" max="11267" width="10.6640625" style="220" customWidth="1"/>
    <col min="11268" max="11268" width="47.6640625" style="220" customWidth="1"/>
    <col min="11269" max="11269" width="14.6640625" style="220" customWidth="1"/>
    <col min="11270" max="11270" width="12.6640625" style="220" customWidth="1"/>
    <col min="11271" max="11272" width="15.6640625" style="220" customWidth="1"/>
    <col min="11273" max="11521" width="9.109375" style="220"/>
    <col min="11522" max="11523" width="10.6640625" style="220" customWidth="1"/>
    <col min="11524" max="11524" width="47.6640625" style="220" customWidth="1"/>
    <col min="11525" max="11525" width="14.6640625" style="220" customWidth="1"/>
    <col min="11526" max="11526" width="12.6640625" style="220" customWidth="1"/>
    <col min="11527" max="11528" width="15.6640625" style="220" customWidth="1"/>
    <col min="11529" max="11777" width="9.109375" style="220"/>
    <col min="11778" max="11779" width="10.6640625" style="220" customWidth="1"/>
    <col min="11780" max="11780" width="47.6640625" style="220" customWidth="1"/>
    <col min="11781" max="11781" width="14.6640625" style="220" customWidth="1"/>
    <col min="11782" max="11782" width="12.6640625" style="220" customWidth="1"/>
    <col min="11783" max="11784" width="15.6640625" style="220" customWidth="1"/>
    <col min="11785" max="12033" width="9.109375" style="220"/>
    <col min="12034" max="12035" width="10.6640625" style="220" customWidth="1"/>
    <col min="12036" max="12036" width="47.6640625" style="220" customWidth="1"/>
    <col min="12037" max="12037" width="14.6640625" style="220" customWidth="1"/>
    <col min="12038" max="12038" width="12.6640625" style="220" customWidth="1"/>
    <col min="12039" max="12040" width="15.6640625" style="220" customWidth="1"/>
    <col min="12041" max="12289" width="9.109375" style="220"/>
    <col min="12290" max="12291" width="10.6640625" style="220" customWidth="1"/>
    <col min="12292" max="12292" width="47.6640625" style="220" customWidth="1"/>
    <col min="12293" max="12293" width="14.6640625" style="220" customWidth="1"/>
    <col min="12294" max="12294" width="12.6640625" style="220" customWidth="1"/>
    <col min="12295" max="12296" width="15.6640625" style="220" customWidth="1"/>
    <col min="12297" max="12545" width="9.109375" style="220"/>
    <col min="12546" max="12547" width="10.6640625" style="220" customWidth="1"/>
    <col min="12548" max="12548" width="47.6640625" style="220" customWidth="1"/>
    <col min="12549" max="12549" width="14.6640625" style="220" customWidth="1"/>
    <col min="12550" max="12550" width="12.6640625" style="220" customWidth="1"/>
    <col min="12551" max="12552" width="15.6640625" style="220" customWidth="1"/>
    <col min="12553" max="12801" width="9.109375" style="220"/>
    <col min="12802" max="12803" width="10.6640625" style="220" customWidth="1"/>
    <col min="12804" max="12804" width="47.6640625" style="220" customWidth="1"/>
    <col min="12805" max="12805" width="14.6640625" style="220" customWidth="1"/>
    <col min="12806" max="12806" width="12.6640625" style="220" customWidth="1"/>
    <col min="12807" max="12808" width="15.6640625" style="220" customWidth="1"/>
    <col min="12809" max="13057" width="9.109375" style="220"/>
    <col min="13058" max="13059" width="10.6640625" style="220" customWidth="1"/>
    <col min="13060" max="13060" width="47.6640625" style="220" customWidth="1"/>
    <col min="13061" max="13061" width="14.6640625" style="220" customWidth="1"/>
    <col min="13062" max="13062" width="12.6640625" style="220" customWidth="1"/>
    <col min="13063" max="13064" width="15.6640625" style="220" customWidth="1"/>
    <col min="13065" max="13313" width="9.109375" style="220"/>
    <col min="13314" max="13315" width="10.6640625" style="220" customWidth="1"/>
    <col min="13316" max="13316" width="47.6640625" style="220" customWidth="1"/>
    <col min="13317" max="13317" width="14.6640625" style="220" customWidth="1"/>
    <col min="13318" max="13318" width="12.6640625" style="220" customWidth="1"/>
    <col min="13319" max="13320" width="15.6640625" style="220" customWidth="1"/>
    <col min="13321" max="13569" width="9.109375" style="220"/>
    <col min="13570" max="13571" width="10.6640625" style="220" customWidth="1"/>
    <col min="13572" max="13572" width="47.6640625" style="220" customWidth="1"/>
    <col min="13573" max="13573" width="14.6640625" style="220" customWidth="1"/>
    <col min="13574" max="13574" width="12.6640625" style="220" customWidth="1"/>
    <col min="13575" max="13576" width="15.6640625" style="220" customWidth="1"/>
    <col min="13577" max="13825" width="9.109375" style="220"/>
    <col min="13826" max="13827" width="10.6640625" style="220" customWidth="1"/>
    <col min="13828" max="13828" width="47.6640625" style="220" customWidth="1"/>
    <col min="13829" max="13829" width="14.6640625" style="220" customWidth="1"/>
    <col min="13830" max="13830" width="12.6640625" style="220" customWidth="1"/>
    <col min="13831" max="13832" width="15.6640625" style="220" customWidth="1"/>
    <col min="13833" max="14081" width="9.109375" style="220"/>
    <col min="14082" max="14083" width="10.6640625" style="220" customWidth="1"/>
    <col min="14084" max="14084" width="47.6640625" style="220" customWidth="1"/>
    <col min="14085" max="14085" width="14.6640625" style="220" customWidth="1"/>
    <col min="14086" max="14086" width="12.6640625" style="220" customWidth="1"/>
    <col min="14087" max="14088" width="15.6640625" style="220" customWidth="1"/>
    <col min="14089" max="14337" width="9.109375" style="220"/>
    <col min="14338" max="14339" width="10.6640625" style="220" customWidth="1"/>
    <col min="14340" max="14340" width="47.6640625" style="220" customWidth="1"/>
    <col min="14341" max="14341" width="14.6640625" style="220" customWidth="1"/>
    <col min="14342" max="14342" width="12.6640625" style="220" customWidth="1"/>
    <col min="14343" max="14344" width="15.6640625" style="220" customWidth="1"/>
    <col min="14345" max="14593" width="9.109375" style="220"/>
    <col min="14594" max="14595" width="10.6640625" style="220" customWidth="1"/>
    <col min="14596" max="14596" width="47.6640625" style="220" customWidth="1"/>
    <col min="14597" max="14597" width="14.6640625" style="220" customWidth="1"/>
    <col min="14598" max="14598" width="12.6640625" style="220" customWidth="1"/>
    <col min="14599" max="14600" width="15.6640625" style="220" customWidth="1"/>
    <col min="14601" max="14849" width="9.109375" style="220"/>
    <col min="14850" max="14851" width="10.6640625" style="220" customWidth="1"/>
    <col min="14852" max="14852" width="47.6640625" style="220" customWidth="1"/>
    <col min="14853" max="14853" width="14.6640625" style="220" customWidth="1"/>
    <col min="14854" max="14854" width="12.6640625" style="220" customWidth="1"/>
    <col min="14855" max="14856" width="15.6640625" style="220" customWidth="1"/>
    <col min="14857" max="15105" width="9.109375" style="220"/>
    <col min="15106" max="15107" width="10.6640625" style="220" customWidth="1"/>
    <col min="15108" max="15108" width="47.6640625" style="220" customWidth="1"/>
    <col min="15109" max="15109" width="14.6640625" style="220" customWidth="1"/>
    <col min="15110" max="15110" width="12.6640625" style="220" customWidth="1"/>
    <col min="15111" max="15112" width="15.6640625" style="220" customWidth="1"/>
    <col min="15113" max="15361" width="9.109375" style="220"/>
    <col min="15362" max="15363" width="10.6640625" style="220" customWidth="1"/>
    <col min="15364" max="15364" width="47.6640625" style="220" customWidth="1"/>
    <col min="15365" max="15365" width="14.6640625" style="220" customWidth="1"/>
    <col min="15366" max="15366" width="12.6640625" style="220" customWidth="1"/>
    <col min="15367" max="15368" width="15.6640625" style="220" customWidth="1"/>
    <col min="15369" max="15617" width="9.109375" style="220"/>
    <col min="15618" max="15619" width="10.6640625" style="220" customWidth="1"/>
    <col min="15620" max="15620" width="47.6640625" style="220" customWidth="1"/>
    <col min="15621" max="15621" width="14.6640625" style="220" customWidth="1"/>
    <col min="15622" max="15622" width="12.6640625" style="220" customWidth="1"/>
    <col min="15623" max="15624" width="15.6640625" style="220" customWidth="1"/>
    <col min="15625" max="15873" width="9.109375" style="220"/>
    <col min="15874" max="15875" width="10.6640625" style="220" customWidth="1"/>
    <col min="15876" max="15876" width="47.6640625" style="220" customWidth="1"/>
    <col min="15877" max="15877" width="14.6640625" style="220" customWidth="1"/>
    <col min="15878" max="15878" width="12.6640625" style="220" customWidth="1"/>
    <col min="15879" max="15880" width="15.6640625" style="220" customWidth="1"/>
    <col min="15881" max="16129" width="9.109375" style="220"/>
    <col min="16130" max="16131" width="10.6640625" style="220" customWidth="1"/>
    <col min="16132" max="16132" width="47.6640625" style="220" customWidth="1"/>
    <col min="16133" max="16133" width="14.6640625" style="220" customWidth="1"/>
    <col min="16134" max="16134" width="12.6640625" style="220" customWidth="1"/>
    <col min="16135" max="16136" width="15.6640625" style="220" customWidth="1"/>
    <col min="16137" max="16384" width="9.109375" style="220"/>
  </cols>
  <sheetData>
    <row r="1" spans="2:8" ht="20.100000000000001" customHeight="1">
      <c r="B1" s="262" t="s">
        <v>1103</v>
      </c>
    </row>
    <row r="2" spans="2:8" s="258" customFormat="1" ht="15" customHeight="1">
      <c r="B2" s="258" t="s">
        <v>1102</v>
      </c>
      <c r="C2" s="263"/>
      <c r="F2" s="223"/>
      <c r="G2" s="261"/>
      <c r="H2" s="221"/>
    </row>
    <row r="3" spans="2:8" s="258" customFormat="1" ht="15" customHeight="1">
      <c r="B3" s="258" t="s">
        <v>1101</v>
      </c>
      <c r="C3" s="263"/>
      <c r="F3" s="223"/>
      <c r="G3" s="261"/>
      <c r="H3" s="221"/>
    </row>
    <row r="4" spans="2:8" s="258" customFormat="1" ht="15" customHeight="1">
      <c r="B4" s="258" t="s">
        <v>1100</v>
      </c>
      <c r="C4" s="263"/>
      <c r="F4" s="223"/>
      <c r="G4" s="261"/>
      <c r="H4" s="221"/>
    </row>
    <row r="5" spans="2:8" s="258" customFormat="1" ht="20.100000000000001" customHeight="1">
      <c r="B5" s="258" t="s">
        <v>1099</v>
      </c>
      <c r="C5" s="263"/>
      <c r="D5" s="714" t="s">
        <v>1098</v>
      </c>
      <c r="E5" s="714"/>
      <c r="F5" s="714"/>
      <c r="G5" s="714"/>
      <c r="H5" s="714"/>
    </row>
    <row r="6" spans="2:8" s="252" customFormat="1" ht="9.9" customHeight="1">
      <c r="B6" s="256"/>
      <c r="C6" s="256"/>
      <c r="D6" s="257"/>
      <c r="E6" s="256"/>
      <c r="F6" s="255"/>
      <c r="G6" s="254"/>
      <c r="H6" s="253"/>
    </row>
    <row r="7" spans="2:8" s="246" customFormat="1" ht="32.1" customHeight="1" thickBot="1">
      <c r="B7" s="250" t="s">
        <v>1097</v>
      </c>
      <c r="C7" s="250" t="s">
        <v>1096</v>
      </c>
      <c r="D7" s="251" t="s">
        <v>4</v>
      </c>
      <c r="E7" s="250" t="s">
        <v>1095</v>
      </c>
      <c r="F7" s="249" t="s">
        <v>587</v>
      </c>
      <c r="G7" s="248" t="s">
        <v>1094</v>
      </c>
      <c r="H7" s="247" t="s">
        <v>1093</v>
      </c>
    </row>
    <row r="8" spans="2:8" s="240" customFormat="1" ht="9.9" customHeight="1">
      <c r="B8" s="244"/>
      <c r="C8" s="244"/>
      <c r="D8" s="245"/>
      <c r="E8" s="244"/>
      <c r="F8" s="243"/>
      <c r="G8" s="242"/>
      <c r="H8" s="241"/>
    </row>
    <row r="9" spans="2:8">
      <c r="B9" s="224"/>
      <c r="C9" s="224"/>
      <c r="D9" s="234" t="s">
        <v>1092</v>
      </c>
      <c r="E9" s="224"/>
      <c r="G9" s="226" t="s">
        <v>1091</v>
      </c>
      <c r="H9" s="235">
        <f>+SUM(H10:H15)</f>
        <v>0</v>
      </c>
    </row>
    <row r="10" spans="2:8">
      <c r="B10" s="224"/>
      <c r="C10" s="224"/>
      <c r="D10" s="234"/>
      <c r="E10" s="224"/>
      <c r="G10" s="226"/>
      <c r="H10" s="235"/>
    </row>
    <row r="11" spans="2:8">
      <c r="B11" s="224"/>
      <c r="C11" s="224"/>
      <c r="D11" s="234" t="s">
        <v>1090</v>
      </c>
      <c r="E11" s="224"/>
    </row>
    <row r="12" spans="2:8" ht="26.4">
      <c r="B12" s="224" t="s">
        <v>984</v>
      </c>
      <c r="C12" s="224" t="s">
        <v>1089</v>
      </c>
      <c r="D12" s="225" t="s">
        <v>112</v>
      </c>
      <c r="E12" s="224" t="s">
        <v>1083</v>
      </c>
      <c r="F12" s="223">
        <v>1.46</v>
      </c>
      <c r="G12" s="237"/>
      <c r="H12" s="221">
        <f>ROUND(F12*G12,2)</f>
        <v>0</v>
      </c>
    </row>
    <row r="13" spans="2:8" ht="26.4">
      <c r="B13" s="224" t="s">
        <v>983</v>
      </c>
      <c r="C13" s="224" t="s">
        <v>1086</v>
      </c>
      <c r="D13" s="225" t="s">
        <v>933</v>
      </c>
      <c r="E13" s="224" t="s">
        <v>974</v>
      </c>
      <c r="F13" s="223">
        <v>74</v>
      </c>
      <c r="G13" s="237"/>
      <c r="H13" s="221">
        <f>ROUND(F13*G13,2)</f>
        <v>0</v>
      </c>
    </row>
    <row r="14" spans="2:8" ht="26.4">
      <c r="B14" s="224" t="s">
        <v>980</v>
      </c>
      <c r="C14" s="224" t="s">
        <v>1085</v>
      </c>
      <c r="D14" s="225" t="s">
        <v>1084</v>
      </c>
      <c r="E14" s="224" t="s">
        <v>1083</v>
      </c>
      <c r="F14" s="223">
        <v>1.46</v>
      </c>
      <c r="G14" s="237"/>
      <c r="H14" s="221">
        <f>ROUND(F14*G14,2)</f>
        <v>0</v>
      </c>
    </row>
    <row r="15" spans="2:8">
      <c r="B15" s="224"/>
      <c r="C15" s="224"/>
      <c r="E15" s="224"/>
      <c r="G15" s="237"/>
    </row>
    <row r="16" spans="2:8">
      <c r="B16" s="224"/>
      <c r="C16" s="224"/>
      <c r="D16" s="234" t="s">
        <v>1058</v>
      </c>
      <c r="E16" s="224"/>
      <c r="G16" s="239" t="s">
        <v>1057</v>
      </c>
      <c r="H16" s="235">
        <f>+SUM(H17:H42)</f>
        <v>0</v>
      </c>
    </row>
    <row r="17" spans="2:8">
      <c r="B17" s="224"/>
      <c r="C17" s="224"/>
      <c r="D17" s="234"/>
      <c r="E17" s="224"/>
      <c r="G17" s="239"/>
      <c r="H17" s="235"/>
    </row>
    <row r="18" spans="2:8">
      <c r="B18" s="224"/>
      <c r="C18" s="224"/>
      <c r="D18" s="234" t="s">
        <v>1056</v>
      </c>
      <c r="E18" s="224"/>
      <c r="G18" s="237"/>
    </row>
    <row r="19" spans="2:8" ht="26.4">
      <c r="B19" s="224" t="s">
        <v>984</v>
      </c>
      <c r="C19" s="224" t="s">
        <v>1055</v>
      </c>
      <c r="D19" s="225" t="s">
        <v>1054</v>
      </c>
      <c r="E19" s="224" t="s">
        <v>994</v>
      </c>
      <c r="F19" s="223">
        <v>494</v>
      </c>
      <c r="G19" s="237"/>
      <c r="H19" s="221">
        <f>ROUND(F19*G19,2)</f>
        <v>0</v>
      </c>
    </row>
    <row r="20" spans="2:8" ht="26.4">
      <c r="B20" s="224" t="s">
        <v>983</v>
      </c>
      <c r="C20" s="224" t="s">
        <v>1053</v>
      </c>
      <c r="D20" s="225" t="s">
        <v>1052</v>
      </c>
      <c r="E20" s="224" t="s">
        <v>994</v>
      </c>
      <c r="F20" s="223">
        <v>1891</v>
      </c>
      <c r="G20" s="237"/>
      <c r="H20" s="221">
        <f>ROUND(F20*G20,2)</f>
        <v>0</v>
      </c>
    </row>
    <row r="21" spans="2:8" ht="26.4">
      <c r="B21" s="224" t="s">
        <v>980</v>
      </c>
      <c r="C21" s="224" t="s">
        <v>1051</v>
      </c>
      <c r="D21" s="225" t="s">
        <v>1050</v>
      </c>
      <c r="E21" s="224" t="s">
        <v>994</v>
      </c>
      <c r="F21" s="223">
        <v>209</v>
      </c>
      <c r="G21" s="237"/>
      <c r="H21" s="221">
        <f>ROUND(F21*G21,2)</f>
        <v>0</v>
      </c>
    </row>
    <row r="22" spans="2:8">
      <c r="B22" s="224"/>
      <c r="C22" s="224"/>
      <c r="E22" s="224"/>
      <c r="G22" s="237"/>
    </row>
    <row r="23" spans="2:8">
      <c r="B23" s="224"/>
      <c r="C23" s="224"/>
      <c r="D23" s="234" t="s">
        <v>1049</v>
      </c>
      <c r="E23" s="224"/>
      <c r="G23" s="237"/>
    </row>
    <row r="24" spans="2:8" ht="26.4">
      <c r="B24" s="224" t="s">
        <v>984</v>
      </c>
      <c r="C24" s="224" t="s">
        <v>1048</v>
      </c>
      <c r="D24" s="225" t="s">
        <v>1047</v>
      </c>
      <c r="E24" s="224" t="s">
        <v>930</v>
      </c>
      <c r="F24" s="223">
        <v>8628</v>
      </c>
      <c r="G24" s="237"/>
      <c r="H24" s="221">
        <f>ROUND(F24*G24,2)</f>
        <v>0</v>
      </c>
    </row>
    <row r="25" spans="2:8">
      <c r="B25" s="224"/>
      <c r="C25" s="224"/>
      <c r="E25" s="224"/>
      <c r="G25" s="237"/>
    </row>
    <row r="26" spans="2:8" ht="26.4">
      <c r="B26" s="224"/>
      <c r="C26" s="224"/>
      <c r="D26" s="234" t="s">
        <v>1149</v>
      </c>
      <c r="E26" s="224"/>
      <c r="G26" s="237"/>
    </row>
    <row r="27" spans="2:8" ht="26.4">
      <c r="B27" s="224" t="s">
        <v>984</v>
      </c>
      <c r="C27" s="224" t="s">
        <v>1148</v>
      </c>
      <c r="D27" s="225" t="s">
        <v>1147</v>
      </c>
      <c r="E27" s="224" t="s">
        <v>930</v>
      </c>
      <c r="F27" s="223">
        <v>8628</v>
      </c>
      <c r="G27" s="237"/>
      <c r="H27" s="221">
        <f>ROUND(F27*G27,2)</f>
        <v>0</v>
      </c>
    </row>
    <row r="28" spans="2:8">
      <c r="B28" s="224"/>
      <c r="C28" s="224"/>
      <c r="E28" s="224"/>
      <c r="G28" s="237"/>
    </row>
    <row r="29" spans="2:8">
      <c r="B29" s="224"/>
      <c r="C29" s="224"/>
      <c r="D29" s="234" t="s">
        <v>1046</v>
      </c>
      <c r="E29" s="224"/>
      <c r="G29" s="237"/>
    </row>
    <row r="30" spans="2:8">
      <c r="B30" s="224" t="s">
        <v>984</v>
      </c>
      <c r="C30" s="224" t="s">
        <v>1045</v>
      </c>
      <c r="D30" s="225" t="s">
        <v>1044</v>
      </c>
      <c r="E30" s="224" t="s">
        <v>994</v>
      </c>
      <c r="F30" s="223">
        <v>866</v>
      </c>
      <c r="G30" s="237"/>
      <c r="H30" s="221">
        <f>ROUND(F30*G30,2)</f>
        <v>0</v>
      </c>
    </row>
    <row r="31" spans="2:8" ht="39.6">
      <c r="B31" s="224" t="s">
        <v>983</v>
      </c>
      <c r="C31" s="224" t="s">
        <v>1146</v>
      </c>
      <c r="D31" s="225" t="s">
        <v>1145</v>
      </c>
      <c r="E31" s="224" t="s">
        <v>994</v>
      </c>
      <c r="F31" s="223">
        <v>1862</v>
      </c>
      <c r="G31" s="237"/>
      <c r="H31" s="221">
        <f>ROUND(F31*G31,2)</f>
        <v>0</v>
      </c>
    </row>
    <row r="32" spans="2:8" ht="26.4">
      <c r="B32" s="224" t="s">
        <v>980</v>
      </c>
      <c r="C32" s="224" t="s">
        <v>1043</v>
      </c>
      <c r="D32" s="225" t="s">
        <v>1042</v>
      </c>
      <c r="E32" s="224" t="s">
        <v>994</v>
      </c>
      <c r="F32" s="223">
        <v>910</v>
      </c>
      <c r="G32" s="237"/>
      <c r="H32" s="221">
        <f>ROUND(F32*G32,2)</f>
        <v>0</v>
      </c>
    </row>
    <row r="33" spans="2:8" ht="26.4">
      <c r="B33" s="224"/>
      <c r="C33" s="224"/>
      <c r="D33" s="233" t="s">
        <v>1144</v>
      </c>
      <c r="E33" s="224"/>
      <c r="G33" s="237"/>
    </row>
    <row r="34" spans="2:8">
      <c r="B34" s="224"/>
      <c r="C34" s="224"/>
      <c r="E34" s="224"/>
      <c r="G34" s="237"/>
    </row>
    <row r="35" spans="2:8">
      <c r="B35" s="224"/>
      <c r="C35" s="224"/>
      <c r="D35" s="234" t="s">
        <v>1040</v>
      </c>
      <c r="E35" s="224"/>
      <c r="G35" s="237"/>
    </row>
    <row r="36" spans="2:8" ht="26.4">
      <c r="B36" s="224" t="s">
        <v>984</v>
      </c>
      <c r="C36" s="224" t="s">
        <v>1039</v>
      </c>
      <c r="D36" s="225" t="s">
        <v>1038</v>
      </c>
      <c r="E36" s="224" t="s">
        <v>930</v>
      </c>
      <c r="F36" s="223">
        <v>3288</v>
      </c>
      <c r="G36" s="237"/>
      <c r="H36" s="221">
        <f>ROUND(F36*G36,2)</f>
        <v>0</v>
      </c>
    </row>
    <row r="37" spans="2:8">
      <c r="B37" s="224" t="s">
        <v>983</v>
      </c>
      <c r="C37" s="224" t="s">
        <v>1031</v>
      </c>
      <c r="D37" s="225" t="s">
        <v>35</v>
      </c>
      <c r="E37" s="224" t="s">
        <v>930</v>
      </c>
      <c r="F37" s="223">
        <v>3288</v>
      </c>
      <c r="G37" s="237"/>
      <c r="H37" s="221">
        <f>ROUND(F37*G37,2)</f>
        <v>0</v>
      </c>
    </row>
    <row r="38" spans="2:8">
      <c r="B38" s="224"/>
      <c r="C38" s="224"/>
      <c r="E38" s="224"/>
      <c r="G38" s="237"/>
    </row>
    <row r="39" spans="2:8" ht="26.4">
      <c r="B39" s="224"/>
      <c r="C39" s="224"/>
      <c r="D39" s="234" t="s">
        <v>1030</v>
      </c>
      <c r="E39" s="224"/>
      <c r="G39" s="237"/>
    </row>
    <row r="40" spans="2:8">
      <c r="B40" s="224" t="s">
        <v>984</v>
      </c>
      <c r="C40" s="224" t="s">
        <v>1029</v>
      </c>
      <c r="D40" s="225" t="s">
        <v>1028</v>
      </c>
      <c r="E40" s="224" t="s">
        <v>994</v>
      </c>
      <c r="F40" s="223">
        <v>209</v>
      </c>
      <c r="G40" s="237"/>
      <c r="H40" s="221">
        <f>ROUND(F40*G40,2)</f>
        <v>0</v>
      </c>
    </row>
    <row r="41" spans="2:8">
      <c r="B41" s="224" t="s">
        <v>983</v>
      </c>
      <c r="C41" s="224" t="s">
        <v>1027</v>
      </c>
      <c r="D41" s="225" t="s">
        <v>1026</v>
      </c>
      <c r="E41" s="224" t="s">
        <v>994</v>
      </c>
      <c r="F41" s="223">
        <v>1891</v>
      </c>
      <c r="G41" s="237"/>
      <c r="H41" s="221">
        <f>ROUND(F41*G41,2)</f>
        <v>0</v>
      </c>
    </row>
    <row r="42" spans="2:8">
      <c r="B42" s="224"/>
      <c r="C42" s="224"/>
      <c r="E42" s="224"/>
      <c r="G42" s="237"/>
    </row>
    <row r="43" spans="2:8">
      <c r="B43" s="224"/>
      <c r="C43" s="224"/>
      <c r="D43" s="234" t="s">
        <v>1022</v>
      </c>
      <c r="E43" s="224"/>
      <c r="G43" s="239" t="s">
        <v>1021</v>
      </c>
      <c r="H43" s="235">
        <f>+SUM(H44:H54)</f>
        <v>0</v>
      </c>
    </row>
    <row r="44" spans="2:8">
      <c r="B44" s="224"/>
      <c r="C44" s="224"/>
      <c r="D44" s="234"/>
      <c r="E44" s="224"/>
      <c r="G44" s="239"/>
      <c r="H44" s="235"/>
    </row>
    <row r="45" spans="2:8">
      <c r="B45" s="224"/>
      <c r="C45" s="224"/>
      <c r="D45" s="234" t="s">
        <v>1020</v>
      </c>
      <c r="E45" s="224"/>
      <c r="G45" s="237"/>
    </row>
    <row r="46" spans="2:8" ht="26.4">
      <c r="B46" s="224" t="s">
        <v>984</v>
      </c>
      <c r="C46" s="224" t="s">
        <v>1019</v>
      </c>
      <c r="D46" s="225" t="s">
        <v>919</v>
      </c>
      <c r="E46" s="224" t="s">
        <v>994</v>
      </c>
      <c r="F46" s="223">
        <v>795</v>
      </c>
      <c r="G46" s="237"/>
      <c r="H46" s="221">
        <f>ROUND(F46*G46,2)</f>
        <v>0</v>
      </c>
    </row>
    <row r="47" spans="2:8" ht="26.4">
      <c r="B47" s="224"/>
      <c r="C47" s="224"/>
      <c r="D47" s="233" t="s">
        <v>1143</v>
      </c>
      <c r="E47" s="224"/>
      <c r="G47" s="237"/>
    </row>
    <row r="48" spans="2:8">
      <c r="B48" s="224"/>
      <c r="C48" s="224"/>
      <c r="E48" s="224"/>
      <c r="G48" s="237"/>
    </row>
    <row r="49" spans="2:8">
      <c r="B49" s="224"/>
      <c r="C49" s="224"/>
      <c r="D49" s="234" t="s">
        <v>1012</v>
      </c>
      <c r="E49" s="224"/>
      <c r="G49" s="237"/>
    </row>
    <row r="50" spans="2:8" ht="26.4">
      <c r="B50" s="224" t="s">
        <v>984</v>
      </c>
      <c r="C50" s="224" t="s">
        <v>1121</v>
      </c>
      <c r="D50" s="225" t="s">
        <v>1120</v>
      </c>
      <c r="E50" s="224" t="s">
        <v>930</v>
      </c>
      <c r="F50" s="223">
        <v>3870</v>
      </c>
      <c r="G50" s="237"/>
      <c r="H50" s="221">
        <f>ROUND(F50*G50,2)</f>
        <v>0</v>
      </c>
    </row>
    <row r="51" spans="2:8">
      <c r="B51" s="224"/>
      <c r="C51" s="224"/>
      <c r="E51" s="224"/>
      <c r="G51" s="237"/>
    </row>
    <row r="52" spans="2:8">
      <c r="B52" s="224"/>
      <c r="C52" s="224"/>
      <c r="D52" s="234" t="s">
        <v>997</v>
      </c>
      <c r="E52" s="224"/>
      <c r="G52" s="237"/>
    </row>
    <row r="53" spans="2:8">
      <c r="B53" s="224" t="s">
        <v>984</v>
      </c>
      <c r="C53" s="224" t="s">
        <v>996</v>
      </c>
      <c r="D53" s="225" t="s">
        <v>995</v>
      </c>
      <c r="E53" s="224" t="s">
        <v>994</v>
      </c>
      <c r="F53" s="223">
        <v>74</v>
      </c>
      <c r="G53" s="237"/>
      <c r="H53" s="221">
        <f>ROUND(F53*G53,2)</f>
        <v>0</v>
      </c>
    </row>
    <row r="54" spans="2:8">
      <c r="B54" s="224"/>
      <c r="C54" s="224"/>
      <c r="E54" s="224"/>
      <c r="G54" s="237"/>
    </row>
    <row r="55" spans="2:8">
      <c r="B55" s="224"/>
      <c r="C55" s="224"/>
      <c r="D55" s="234" t="s">
        <v>993</v>
      </c>
      <c r="E55" s="224"/>
      <c r="G55" s="239" t="s">
        <v>992</v>
      </c>
      <c r="H55" s="235">
        <f>+SUM(H56:H61)</f>
        <v>1250</v>
      </c>
    </row>
    <row r="56" spans="2:8">
      <c r="B56" s="224"/>
      <c r="C56" s="224"/>
      <c r="D56" s="234"/>
      <c r="E56" s="224"/>
      <c r="G56" s="239"/>
      <c r="H56" s="235"/>
    </row>
    <row r="57" spans="2:8">
      <c r="B57" s="224"/>
      <c r="C57" s="224"/>
      <c r="D57" s="234" t="s">
        <v>985</v>
      </c>
      <c r="E57" s="224"/>
      <c r="G57" s="237"/>
    </row>
    <row r="58" spans="2:8" ht="66">
      <c r="B58" s="224" t="s">
        <v>983</v>
      </c>
      <c r="C58" s="224" t="s">
        <v>979</v>
      </c>
      <c r="D58" s="225" t="s">
        <v>978</v>
      </c>
      <c r="E58" s="224" t="s">
        <v>977</v>
      </c>
      <c r="F58" s="223">
        <v>25</v>
      </c>
      <c r="G58" s="656">
        <v>50</v>
      </c>
      <c r="H58" s="221">
        <f>ROUND(F58*G58,2)</f>
        <v>1250</v>
      </c>
    </row>
    <row r="59" spans="2:8" ht="26.4">
      <c r="B59" s="224" t="s">
        <v>980</v>
      </c>
      <c r="C59" s="224" t="s">
        <v>975</v>
      </c>
      <c r="D59" s="225" t="s">
        <v>213</v>
      </c>
      <c r="E59" s="224" t="s">
        <v>974</v>
      </c>
      <c r="F59" s="223">
        <v>1</v>
      </c>
      <c r="G59" s="237"/>
      <c r="H59" s="221">
        <f>ROUND(F59*G59,2)</f>
        <v>0</v>
      </c>
    </row>
    <row r="60" spans="2:8" ht="26.4">
      <c r="B60" s="224"/>
      <c r="C60" s="224"/>
      <c r="D60" s="233" t="s">
        <v>973</v>
      </c>
      <c r="E60" s="224"/>
    </row>
    <row r="62" spans="2:8" ht="17.399999999999999" customHeight="1">
      <c r="D62" s="232" t="str">
        <f>D9</f>
        <v>1 PREDDELA</v>
      </c>
      <c r="E62" s="231">
        <f>H9</f>
        <v>0</v>
      </c>
    </row>
    <row r="63" spans="2:8" ht="17.399999999999999" customHeight="1">
      <c r="D63" s="232" t="str">
        <f>D16</f>
        <v>2 ZEMELJSKA DELA</v>
      </c>
      <c r="E63" s="231">
        <f>H16</f>
        <v>0</v>
      </c>
    </row>
    <row r="64" spans="2:8" ht="17.399999999999999" customHeight="1">
      <c r="D64" s="232" t="str">
        <f>D43</f>
        <v>3 VOZIŠČNE KONSTRUKCIJE</v>
      </c>
      <c r="E64" s="231">
        <f>H43</f>
        <v>0</v>
      </c>
    </row>
    <row r="65" spans="4:7" ht="17.399999999999999" customHeight="1">
      <c r="D65" s="230" t="str">
        <f>D55</f>
        <v>7 TUJE STORITVE</v>
      </c>
      <c r="E65" s="229">
        <f>H55</f>
        <v>1250</v>
      </c>
    </row>
    <row r="66" spans="4:7" ht="17.399999999999999" customHeight="1">
      <c r="D66" s="228" t="s">
        <v>972</v>
      </c>
      <c r="E66" s="227">
        <f>+SUM(E62:E65)</f>
        <v>1250</v>
      </c>
    </row>
    <row r="67" spans="4:7" ht="17.399999999999999" customHeight="1">
      <c r="D67" s="228" t="s">
        <v>971</v>
      </c>
      <c r="E67" s="227">
        <f>0.22*E66</f>
        <v>275</v>
      </c>
    </row>
    <row r="68" spans="4:7" ht="17.399999999999999" customHeight="1">
      <c r="D68" s="228" t="s">
        <v>970</v>
      </c>
      <c r="E68" s="227">
        <f>+SUM(E66:E67)</f>
        <v>1525</v>
      </c>
    </row>
    <row r="70" spans="4:7" ht="17.399999999999999" customHeight="1">
      <c r="G70" s="226"/>
    </row>
  </sheetData>
  <sheetProtection algorithmName="SHA-512" hashValue="HFrh2jLiIHZJqnVG3Dyf8wb0Ig8B3uY2wIvTVcBWbmwjHfRMh0N2uZQoUvMxj90fOvfcjnt0vvf95vjGLLyHAQ==" saltValue="LBOZKLuq5leyU6trYKRNjw==" spinCount="100000" sheet="1" objects="1" scenarios="1"/>
  <mergeCells count="1">
    <mergeCell ref="D5:H5"/>
  </mergeCells>
  <pageMargins left="0.98425196850393704" right="0.39370078740157499" top="0.78740157480314998" bottom="0.78740157480314998" header="0" footer="0.196850393700787"/>
  <pageSetup paperSize="9" scale="66" fitToHeight="50" orientation="portrait" r:id="rId1"/>
  <headerFooter>
    <oddFooter>&amp;CStran &amp;P od &amp;N</oddFooter>
  </headerFooter>
  <rowBreaks count="1" manualBreakCount="1">
    <brk id="60" min="1"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9498D-9662-4A37-B2C4-1340F09255F4}">
  <sheetPr>
    <pageSetUpPr fitToPage="1"/>
  </sheetPr>
  <dimension ref="B1:H60"/>
  <sheetViews>
    <sheetView view="pageBreakPreview" zoomScale="85" zoomScaleNormal="100" zoomScaleSheetLayoutView="85" workbookViewId="0">
      <pane ySplit="7" topLeftCell="A41" activePane="bottomLeft" state="frozen"/>
      <selection activeCell="B1" sqref="B1:H1"/>
      <selection pane="bottomLeft" activeCell="F48" sqref="F48"/>
    </sheetView>
  </sheetViews>
  <sheetFormatPr defaultRowHeight="13.2"/>
  <cols>
    <col min="1" max="1" width="9.109375" style="220"/>
    <col min="2" max="3" width="10.6640625" style="224" customWidth="1"/>
    <col min="4" max="4" width="47.6640625" style="225" customWidth="1"/>
    <col min="5" max="5" width="14.6640625" style="224" customWidth="1"/>
    <col min="6" max="6" width="12.6640625" style="223" customWidth="1"/>
    <col min="7" max="7" width="15.6640625" style="222" customWidth="1"/>
    <col min="8" max="8" width="15.6640625" style="221" customWidth="1"/>
    <col min="9" max="257" width="9.109375" style="220"/>
    <col min="258" max="259" width="10.6640625" style="220" customWidth="1"/>
    <col min="260" max="260" width="47.6640625" style="220" customWidth="1"/>
    <col min="261" max="261" width="14.6640625" style="220" customWidth="1"/>
    <col min="262" max="262" width="12.6640625" style="220" customWidth="1"/>
    <col min="263" max="264" width="15.6640625" style="220" customWidth="1"/>
    <col min="265" max="513" width="9.109375" style="220"/>
    <col min="514" max="515" width="10.6640625" style="220" customWidth="1"/>
    <col min="516" max="516" width="47.6640625" style="220" customWidth="1"/>
    <col min="517" max="517" width="14.6640625" style="220" customWidth="1"/>
    <col min="518" max="518" width="12.6640625" style="220" customWidth="1"/>
    <col min="519" max="520" width="15.6640625" style="220" customWidth="1"/>
    <col min="521" max="769" width="9.109375" style="220"/>
    <col min="770" max="771" width="10.6640625" style="220" customWidth="1"/>
    <col min="772" max="772" width="47.6640625" style="220" customWidth="1"/>
    <col min="773" max="773" width="14.6640625" style="220" customWidth="1"/>
    <col min="774" max="774" width="12.6640625" style="220" customWidth="1"/>
    <col min="775" max="776" width="15.6640625" style="220" customWidth="1"/>
    <col min="777" max="1025" width="9.109375" style="220"/>
    <col min="1026" max="1027" width="10.6640625" style="220" customWidth="1"/>
    <col min="1028" max="1028" width="47.6640625" style="220" customWidth="1"/>
    <col min="1029" max="1029" width="14.6640625" style="220" customWidth="1"/>
    <col min="1030" max="1030" width="12.6640625" style="220" customWidth="1"/>
    <col min="1031" max="1032" width="15.6640625" style="220" customWidth="1"/>
    <col min="1033" max="1281" width="9.109375" style="220"/>
    <col min="1282" max="1283" width="10.6640625" style="220" customWidth="1"/>
    <col min="1284" max="1284" width="47.6640625" style="220" customWidth="1"/>
    <col min="1285" max="1285" width="14.6640625" style="220" customWidth="1"/>
    <col min="1286" max="1286" width="12.6640625" style="220" customWidth="1"/>
    <col min="1287" max="1288" width="15.6640625" style="220" customWidth="1"/>
    <col min="1289" max="1537" width="9.109375" style="220"/>
    <col min="1538" max="1539" width="10.6640625" style="220" customWidth="1"/>
    <col min="1540" max="1540" width="47.6640625" style="220" customWidth="1"/>
    <col min="1541" max="1541" width="14.6640625" style="220" customWidth="1"/>
    <col min="1542" max="1542" width="12.6640625" style="220" customWidth="1"/>
    <col min="1543" max="1544" width="15.6640625" style="220" customWidth="1"/>
    <col min="1545" max="1793" width="9.109375" style="220"/>
    <col min="1794" max="1795" width="10.6640625" style="220" customWidth="1"/>
    <col min="1796" max="1796" width="47.6640625" style="220" customWidth="1"/>
    <col min="1797" max="1797" width="14.6640625" style="220" customWidth="1"/>
    <col min="1798" max="1798" width="12.6640625" style="220" customWidth="1"/>
    <col min="1799" max="1800" width="15.6640625" style="220" customWidth="1"/>
    <col min="1801" max="2049" width="9.109375" style="220"/>
    <col min="2050" max="2051" width="10.6640625" style="220" customWidth="1"/>
    <col min="2052" max="2052" width="47.6640625" style="220" customWidth="1"/>
    <col min="2053" max="2053" width="14.6640625" style="220" customWidth="1"/>
    <col min="2054" max="2054" width="12.6640625" style="220" customWidth="1"/>
    <col min="2055" max="2056" width="15.6640625" style="220" customWidth="1"/>
    <col min="2057" max="2305" width="9.109375" style="220"/>
    <col min="2306" max="2307" width="10.6640625" style="220" customWidth="1"/>
    <col min="2308" max="2308" width="47.6640625" style="220" customWidth="1"/>
    <col min="2309" max="2309" width="14.6640625" style="220" customWidth="1"/>
    <col min="2310" max="2310" width="12.6640625" style="220" customWidth="1"/>
    <col min="2311" max="2312" width="15.6640625" style="220" customWidth="1"/>
    <col min="2313" max="2561" width="9.109375" style="220"/>
    <col min="2562" max="2563" width="10.6640625" style="220" customWidth="1"/>
    <col min="2564" max="2564" width="47.6640625" style="220" customWidth="1"/>
    <col min="2565" max="2565" width="14.6640625" style="220" customWidth="1"/>
    <col min="2566" max="2566" width="12.6640625" style="220" customWidth="1"/>
    <col min="2567" max="2568" width="15.6640625" style="220" customWidth="1"/>
    <col min="2569" max="2817" width="9.109375" style="220"/>
    <col min="2818" max="2819" width="10.6640625" style="220" customWidth="1"/>
    <col min="2820" max="2820" width="47.6640625" style="220" customWidth="1"/>
    <col min="2821" max="2821" width="14.6640625" style="220" customWidth="1"/>
    <col min="2822" max="2822" width="12.6640625" style="220" customWidth="1"/>
    <col min="2823" max="2824" width="15.6640625" style="220" customWidth="1"/>
    <col min="2825" max="3073" width="9.109375" style="220"/>
    <col min="3074" max="3075" width="10.6640625" style="220" customWidth="1"/>
    <col min="3076" max="3076" width="47.6640625" style="220" customWidth="1"/>
    <col min="3077" max="3077" width="14.6640625" style="220" customWidth="1"/>
    <col min="3078" max="3078" width="12.6640625" style="220" customWidth="1"/>
    <col min="3079" max="3080" width="15.6640625" style="220" customWidth="1"/>
    <col min="3081" max="3329" width="9.109375" style="220"/>
    <col min="3330" max="3331" width="10.6640625" style="220" customWidth="1"/>
    <col min="3332" max="3332" width="47.6640625" style="220" customWidth="1"/>
    <col min="3333" max="3333" width="14.6640625" style="220" customWidth="1"/>
    <col min="3334" max="3334" width="12.6640625" style="220" customWidth="1"/>
    <col min="3335" max="3336" width="15.6640625" style="220" customWidth="1"/>
    <col min="3337" max="3585" width="9.109375" style="220"/>
    <col min="3586" max="3587" width="10.6640625" style="220" customWidth="1"/>
    <col min="3588" max="3588" width="47.6640625" style="220" customWidth="1"/>
    <col min="3589" max="3589" width="14.6640625" style="220" customWidth="1"/>
    <col min="3590" max="3590" width="12.6640625" style="220" customWidth="1"/>
    <col min="3591" max="3592" width="15.6640625" style="220" customWidth="1"/>
    <col min="3593" max="3841" width="9.109375" style="220"/>
    <col min="3842" max="3843" width="10.6640625" style="220" customWidth="1"/>
    <col min="3844" max="3844" width="47.6640625" style="220" customWidth="1"/>
    <col min="3845" max="3845" width="14.6640625" style="220" customWidth="1"/>
    <col min="3846" max="3846" width="12.6640625" style="220" customWidth="1"/>
    <col min="3847" max="3848" width="15.6640625" style="220" customWidth="1"/>
    <col min="3849" max="4097" width="9.109375" style="220"/>
    <col min="4098" max="4099" width="10.6640625" style="220" customWidth="1"/>
    <col min="4100" max="4100" width="47.6640625" style="220" customWidth="1"/>
    <col min="4101" max="4101" width="14.6640625" style="220" customWidth="1"/>
    <col min="4102" max="4102" width="12.6640625" style="220" customWidth="1"/>
    <col min="4103" max="4104" width="15.6640625" style="220" customWidth="1"/>
    <col min="4105" max="4353" width="9.109375" style="220"/>
    <col min="4354" max="4355" width="10.6640625" style="220" customWidth="1"/>
    <col min="4356" max="4356" width="47.6640625" style="220" customWidth="1"/>
    <col min="4357" max="4357" width="14.6640625" style="220" customWidth="1"/>
    <col min="4358" max="4358" width="12.6640625" style="220" customWidth="1"/>
    <col min="4359" max="4360" width="15.6640625" style="220" customWidth="1"/>
    <col min="4361" max="4609" width="9.109375" style="220"/>
    <col min="4610" max="4611" width="10.6640625" style="220" customWidth="1"/>
    <col min="4612" max="4612" width="47.6640625" style="220" customWidth="1"/>
    <col min="4613" max="4613" width="14.6640625" style="220" customWidth="1"/>
    <col min="4614" max="4614" width="12.6640625" style="220" customWidth="1"/>
    <col min="4615" max="4616" width="15.6640625" style="220" customWidth="1"/>
    <col min="4617" max="4865" width="9.109375" style="220"/>
    <col min="4866" max="4867" width="10.6640625" style="220" customWidth="1"/>
    <col min="4868" max="4868" width="47.6640625" style="220" customWidth="1"/>
    <col min="4869" max="4869" width="14.6640625" style="220" customWidth="1"/>
    <col min="4870" max="4870" width="12.6640625" style="220" customWidth="1"/>
    <col min="4871" max="4872" width="15.6640625" style="220" customWidth="1"/>
    <col min="4873" max="5121" width="9.109375" style="220"/>
    <col min="5122" max="5123" width="10.6640625" style="220" customWidth="1"/>
    <col min="5124" max="5124" width="47.6640625" style="220" customWidth="1"/>
    <col min="5125" max="5125" width="14.6640625" style="220" customWidth="1"/>
    <col min="5126" max="5126" width="12.6640625" style="220" customWidth="1"/>
    <col min="5127" max="5128" width="15.6640625" style="220" customWidth="1"/>
    <col min="5129" max="5377" width="9.109375" style="220"/>
    <col min="5378" max="5379" width="10.6640625" style="220" customWidth="1"/>
    <col min="5380" max="5380" width="47.6640625" style="220" customWidth="1"/>
    <col min="5381" max="5381" width="14.6640625" style="220" customWidth="1"/>
    <col min="5382" max="5382" width="12.6640625" style="220" customWidth="1"/>
    <col min="5383" max="5384" width="15.6640625" style="220" customWidth="1"/>
    <col min="5385" max="5633" width="9.109375" style="220"/>
    <col min="5634" max="5635" width="10.6640625" style="220" customWidth="1"/>
    <col min="5636" max="5636" width="47.6640625" style="220" customWidth="1"/>
    <col min="5637" max="5637" width="14.6640625" style="220" customWidth="1"/>
    <col min="5638" max="5638" width="12.6640625" style="220" customWidth="1"/>
    <col min="5639" max="5640" width="15.6640625" style="220" customWidth="1"/>
    <col min="5641" max="5889" width="9.109375" style="220"/>
    <col min="5890" max="5891" width="10.6640625" style="220" customWidth="1"/>
    <col min="5892" max="5892" width="47.6640625" style="220" customWidth="1"/>
    <col min="5893" max="5893" width="14.6640625" style="220" customWidth="1"/>
    <col min="5894" max="5894" width="12.6640625" style="220" customWidth="1"/>
    <col min="5895" max="5896" width="15.6640625" style="220" customWidth="1"/>
    <col min="5897" max="6145" width="9.109375" style="220"/>
    <col min="6146" max="6147" width="10.6640625" style="220" customWidth="1"/>
    <col min="6148" max="6148" width="47.6640625" style="220" customWidth="1"/>
    <col min="6149" max="6149" width="14.6640625" style="220" customWidth="1"/>
    <col min="6150" max="6150" width="12.6640625" style="220" customWidth="1"/>
    <col min="6151" max="6152" width="15.6640625" style="220" customWidth="1"/>
    <col min="6153" max="6401" width="9.109375" style="220"/>
    <col min="6402" max="6403" width="10.6640625" style="220" customWidth="1"/>
    <col min="6404" max="6404" width="47.6640625" style="220" customWidth="1"/>
    <col min="6405" max="6405" width="14.6640625" style="220" customWidth="1"/>
    <col min="6406" max="6406" width="12.6640625" style="220" customWidth="1"/>
    <col min="6407" max="6408" width="15.6640625" style="220" customWidth="1"/>
    <col min="6409" max="6657" width="9.109375" style="220"/>
    <col min="6658" max="6659" width="10.6640625" style="220" customWidth="1"/>
    <col min="6660" max="6660" width="47.6640625" style="220" customWidth="1"/>
    <col min="6661" max="6661" width="14.6640625" style="220" customWidth="1"/>
    <col min="6662" max="6662" width="12.6640625" style="220" customWidth="1"/>
    <col min="6663" max="6664" width="15.6640625" style="220" customWidth="1"/>
    <col min="6665" max="6913" width="9.109375" style="220"/>
    <col min="6914" max="6915" width="10.6640625" style="220" customWidth="1"/>
    <col min="6916" max="6916" width="47.6640625" style="220" customWidth="1"/>
    <col min="6917" max="6917" width="14.6640625" style="220" customWidth="1"/>
    <col min="6918" max="6918" width="12.6640625" style="220" customWidth="1"/>
    <col min="6919" max="6920" width="15.6640625" style="220" customWidth="1"/>
    <col min="6921" max="7169" width="9.109375" style="220"/>
    <col min="7170" max="7171" width="10.6640625" style="220" customWidth="1"/>
    <col min="7172" max="7172" width="47.6640625" style="220" customWidth="1"/>
    <col min="7173" max="7173" width="14.6640625" style="220" customWidth="1"/>
    <col min="7174" max="7174" width="12.6640625" style="220" customWidth="1"/>
    <col min="7175" max="7176" width="15.6640625" style="220" customWidth="1"/>
    <col min="7177" max="7425" width="9.109375" style="220"/>
    <col min="7426" max="7427" width="10.6640625" style="220" customWidth="1"/>
    <col min="7428" max="7428" width="47.6640625" style="220" customWidth="1"/>
    <col min="7429" max="7429" width="14.6640625" style="220" customWidth="1"/>
    <col min="7430" max="7430" width="12.6640625" style="220" customWidth="1"/>
    <col min="7431" max="7432" width="15.6640625" style="220" customWidth="1"/>
    <col min="7433" max="7681" width="9.109375" style="220"/>
    <col min="7682" max="7683" width="10.6640625" style="220" customWidth="1"/>
    <col min="7684" max="7684" width="47.6640625" style="220" customWidth="1"/>
    <col min="7685" max="7685" width="14.6640625" style="220" customWidth="1"/>
    <col min="7686" max="7686" width="12.6640625" style="220" customWidth="1"/>
    <col min="7687" max="7688" width="15.6640625" style="220" customWidth="1"/>
    <col min="7689" max="7937" width="9.109375" style="220"/>
    <col min="7938" max="7939" width="10.6640625" style="220" customWidth="1"/>
    <col min="7940" max="7940" width="47.6640625" style="220" customWidth="1"/>
    <col min="7941" max="7941" width="14.6640625" style="220" customWidth="1"/>
    <col min="7942" max="7942" width="12.6640625" style="220" customWidth="1"/>
    <col min="7943" max="7944" width="15.6640625" style="220" customWidth="1"/>
    <col min="7945" max="8193" width="9.109375" style="220"/>
    <col min="8194" max="8195" width="10.6640625" style="220" customWidth="1"/>
    <col min="8196" max="8196" width="47.6640625" style="220" customWidth="1"/>
    <col min="8197" max="8197" width="14.6640625" style="220" customWidth="1"/>
    <col min="8198" max="8198" width="12.6640625" style="220" customWidth="1"/>
    <col min="8199" max="8200" width="15.6640625" style="220" customWidth="1"/>
    <col min="8201" max="8449" width="9.109375" style="220"/>
    <col min="8450" max="8451" width="10.6640625" style="220" customWidth="1"/>
    <col min="8452" max="8452" width="47.6640625" style="220" customWidth="1"/>
    <col min="8453" max="8453" width="14.6640625" style="220" customWidth="1"/>
    <col min="8454" max="8454" width="12.6640625" style="220" customWidth="1"/>
    <col min="8455" max="8456" width="15.6640625" style="220" customWidth="1"/>
    <col min="8457" max="8705" width="9.109375" style="220"/>
    <col min="8706" max="8707" width="10.6640625" style="220" customWidth="1"/>
    <col min="8708" max="8708" width="47.6640625" style="220" customWidth="1"/>
    <col min="8709" max="8709" width="14.6640625" style="220" customWidth="1"/>
    <col min="8710" max="8710" width="12.6640625" style="220" customWidth="1"/>
    <col min="8711" max="8712" width="15.6640625" style="220" customWidth="1"/>
    <col min="8713" max="8961" width="9.109375" style="220"/>
    <col min="8962" max="8963" width="10.6640625" style="220" customWidth="1"/>
    <col min="8964" max="8964" width="47.6640625" style="220" customWidth="1"/>
    <col min="8965" max="8965" width="14.6640625" style="220" customWidth="1"/>
    <col min="8966" max="8966" width="12.6640625" style="220" customWidth="1"/>
    <col min="8967" max="8968" width="15.6640625" style="220" customWidth="1"/>
    <col min="8969" max="9217" width="9.109375" style="220"/>
    <col min="9218" max="9219" width="10.6640625" style="220" customWidth="1"/>
    <col min="9220" max="9220" width="47.6640625" style="220" customWidth="1"/>
    <col min="9221" max="9221" width="14.6640625" style="220" customWidth="1"/>
    <col min="9222" max="9222" width="12.6640625" style="220" customWidth="1"/>
    <col min="9223" max="9224" width="15.6640625" style="220" customWidth="1"/>
    <col min="9225" max="9473" width="9.109375" style="220"/>
    <col min="9474" max="9475" width="10.6640625" style="220" customWidth="1"/>
    <col min="9476" max="9476" width="47.6640625" style="220" customWidth="1"/>
    <col min="9477" max="9477" width="14.6640625" style="220" customWidth="1"/>
    <col min="9478" max="9478" width="12.6640625" style="220" customWidth="1"/>
    <col min="9479" max="9480" width="15.6640625" style="220" customWidth="1"/>
    <col min="9481" max="9729" width="9.109375" style="220"/>
    <col min="9730" max="9731" width="10.6640625" style="220" customWidth="1"/>
    <col min="9732" max="9732" width="47.6640625" style="220" customWidth="1"/>
    <col min="9733" max="9733" width="14.6640625" style="220" customWidth="1"/>
    <col min="9734" max="9734" width="12.6640625" style="220" customWidth="1"/>
    <col min="9735" max="9736" width="15.6640625" style="220" customWidth="1"/>
    <col min="9737" max="9985" width="9.109375" style="220"/>
    <col min="9986" max="9987" width="10.6640625" style="220" customWidth="1"/>
    <col min="9988" max="9988" width="47.6640625" style="220" customWidth="1"/>
    <col min="9989" max="9989" width="14.6640625" style="220" customWidth="1"/>
    <col min="9990" max="9990" width="12.6640625" style="220" customWidth="1"/>
    <col min="9991" max="9992" width="15.6640625" style="220" customWidth="1"/>
    <col min="9993" max="10241" width="9.109375" style="220"/>
    <col min="10242" max="10243" width="10.6640625" style="220" customWidth="1"/>
    <col min="10244" max="10244" width="47.6640625" style="220" customWidth="1"/>
    <col min="10245" max="10245" width="14.6640625" style="220" customWidth="1"/>
    <col min="10246" max="10246" width="12.6640625" style="220" customWidth="1"/>
    <col min="10247" max="10248" width="15.6640625" style="220" customWidth="1"/>
    <col min="10249" max="10497" width="9.109375" style="220"/>
    <col min="10498" max="10499" width="10.6640625" style="220" customWidth="1"/>
    <col min="10500" max="10500" width="47.6640625" style="220" customWidth="1"/>
    <col min="10501" max="10501" width="14.6640625" style="220" customWidth="1"/>
    <col min="10502" max="10502" width="12.6640625" style="220" customWidth="1"/>
    <col min="10503" max="10504" width="15.6640625" style="220" customWidth="1"/>
    <col min="10505" max="10753" width="9.109375" style="220"/>
    <col min="10754" max="10755" width="10.6640625" style="220" customWidth="1"/>
    <col min="10756" max="10756" width="47.6640625" style="220" customWidth="1"/>
    <col min="10757" max="10757" width="14.6640625" style="220" customWidth="1"/>
    <col min="10758" max="10758" width="12.6640625" style="220" customWidth="1"/>
    <col min="10759" max="10760" width="15.6640625" style="220" customWidth="1"/>
    <col min="10761" max="11009" width="9.109375" style="220"/>
    <col min="11010" max="11011" width="10.6640625" style="220" customWidth="1"/>
    <col min="11012" max="11012" width="47.6640625" style="220" customWidth="1"/>
    <col min="11013" max="11013" width="14.6640625" style="220" customWidth="1"/>
    <col min="11014" max="11014" width="12.6640625" style="220" customWidth="1"/>
    <col min="11015" max="11016" width="15.6640625" style="220" customWidth="1"/>
    <col min="11017" max="11265" width="9.109375" style="220"/>
    <col min="11266" max="11267" width="10.6640625" style="220" customWidth="1"/>
    <col min="11268" max="11268" width="47.6640625" style="220" customWidth="1"/>
    <col min="11269" max="11269" width="14.6640625" style="220" customWidth="1"/>
    <col min="11270" max="11270" width="12.6640625" style="220" customWidth="1"/>
    <col min="11271" max="11272" width="15.6640625" style="220" customWidth="1"/>
    <col min="11273" max="11521" width="9.109375" style="220"/>
    <col min="11522" max="11523" width="10.6640625" style="220" customWidth="1"/>
    <col min="11524" max="11524" width="47.6640625" style="220" customWidth="1"/>
    <col min="11525" max="11525" width="14.6640625" style="220" customWidth="1"/>
    <col min="11526" max="11526" width="12.6640625" style="220" customWidth="1"/>
    <col min="11527" max="11528" width="15.6640625" style="220" customWidth="1"/>
    <col min="11529" max="11777" width="9.109375" style="220"/>
    <col min="11778" max="11779" width="10.6640625" style="220" customWidth="1"/>
    <col min="11780" max="11780" width="47.6640625" style="220" customWidth="1"/>
    <col min="11781" max="11781" width="14.6640625" style="220" customWidth="1"/>
    <col min="11782" max="11782" width="12.6640625" style="220" customWidth="1"/>
    <col min="11783" max="11784" width="15.6640625" style="220" customWidth="1"/>
    <col min="11785" max="12033" width="9.109375" style="220"/>
    <col min="12034" max="12035" width="10.6640625" style="220" customWidth="1"/>
    <col min="12036" max="12036" width="47.6640625" style="220" customWidth="1"/>
    <col min="12037" max="12037" width="14.6640625" style="220" customWidth="1"/>
    <col min="12038" max="12038" width="12.6640625" style="220" customWidth="1"/>
    <col min="12039" max="12040" width="15.6640625" style="220" customWidth="1"/>
    <col min="12041" max="12289" width="9.109375" style="220"/>
    <col min="12290" max="12291" width="10.6640625" style="220" customWidth="1"/>
    <col min="12292" max="12292" width="47.6640625" style="220" customWidth="1"/>
    <col min="12293" max="12293" width="14.6640625" style="220" customWidth="1"/>
    <col min="12294" max="12294" width="12.6640625" style="220" customWidth="1"/>
    <col min="12295" max="12296" width="15.6640625" style="220" customWidth="1"/>
    <col min="12297" max="12545" width="9.109375" style="220"/>
    <col min="12546" max="12547" width="10.6640625" style="220" customWidth="1"/>
    <col min="12548" max="12548" width="47.6640625" style="220" customWidth="1"/>
    <col min="12549" max="12549" width="14.6640625" style="220" customWidth="1"/>
    <col min="12550" max="12550" width="12.6640625" style="220" customWidth="1"/>
    <col min="12551" max="12552" width="15.6640625" style="220" customWidth="1"/>
    <col min="12553" max="12801" width="9.109375" style="220"/>
    <col min="12802" max="12803" width="10.6640625" style="220" customWidth="1"/>
    <col min="12804" max="12804" width="47.6640625" style="220" customWidth="1"/>
    <col min="12805" max="12805" width="14.6640625" style="220" customWidth="1"/>
    <col min="12806" max="12806" width="12.6640625" style="220" customWidth="1"/>
    <col min="12807" max="12808" width="15.6640625" style="220" customWidth="1"/>
    <col min="12809" max="13057" width="9.109375" style="220"/>
    <col min="13058" max="13059" width="10.6640625" style="220" customWidth="1"/>
    <col min="13060" max="13060" width="47.6640625" style="220" customWidth="1"/>
    <col min="13061" max="13061" width="14.6640625" style="220" customWidth="1"/>
    <col min="13062" max="13062" width="12.6640625" style="220" customWidth="1"/>
    <col min="13063" max="13064" width="15.6640625" style="220" customWidth="1"/>
    <col min="13065" max="13313" width="9.109375" style="220"/>
    <col min="13314" max="13315" width="10.6640625" style="220" customWidth="1"/>
    <col min="13316" max="13316" width="47.6640625" style="220" customWidth="1"/>
    <col min="13317" max="13317" width="14.6640625" style="220" customWidth="1"/>
    <col min="13318" max="13318" width="12.6640625" style="220" customWidth="1"/>
    <col min="13319" max="13320" width="15.6640625" style="220" customWidth="1"/>
    <col min="13321" max="13569" width="9.109375" style="220"/>
    <col min="13570" max="13571" width="10.6640625" style="220" customWidth="1"/>
    <col min="13572" max="13572" width="47.6640625" style="220" customWidth="1"/>
    <col min="13573" max="13573" width="14.6640625" style="220" customWidth="1"/>
    <col min="13574" max="13574" width="12.6640625" style="220" customWidth="1"/>
    <col min="13575" max="13576" width="15.6640625" style="220" customWidth="1"/>
    <col min="13577" max="13825" width="9.109375" style="220"/>
    <col min="13826" max="13827" width="10.6640625" style="220" customWidth="1"/>
    <col min="13828" max="13828" width="47.6640625" style="220" customWidth="1"/>
    <col min="13829" max="13829" width="14.6640625" style="220" customWidth="1"/>
    <col min="13830" max="13830" width="12.6640625" style="220" customWidth="1"/>
    <col min="13831" max="13832" width="15.6640625" style="220" customWidth="1"/>
    <col min="13833" max="14081" width="9.109375" style="220"/>
    <col min="14082" max="14083" width="10.6640625" style="220" customWidth="1"/>
    <col min="14084" max="14084" width="47.6640625" style="220" customWidth="1"/>
    <col min="14085" max="14085" width="14.6640625" style="220" customWidth="1"/>
    <col min="14086" max="14086" width="12.6640625" style="220" customWidth="1"/>
    <col min="14087" max="14088" width="15.6640625" style="220" customWidth="1"/>
    <col min="14089" max="14337" width="9.109375" style="220"/>
    <col min="14338" max="14339" width="10.6640625" style="220" customWidth="1"/>
    <col min="14340" max="14340" width="47.6640625" style="220" customWidth="1"/>
    <col min="14341" max="14341" width="14.6640625" style="220" customWidth="1"/>
    <col min="14342" max="14342" width="12.6640625" style="220" customWidth="1"/>
    <col min="14343" max="14344" width="15.6640625" style="220" customWidth="1"/>
    <col min="14345" max="14593" width="9.109375" style="220"/>
    <col min="14594" max="14595" width="10.6640625" style="220" customWidth="1"/>
    <col min="14596" max="14596" width="47.6640625" style="220" customWidth="1"/>
    <col min="14597" max="14597" width="14.6640625" style="220" customWidth="1"/>
    <col min="14598" max="14598" width="12.6640625" style="220" customWidth="1"/>
    <col min="14599" max="14600" width="15.6640625" style="220" customWidth="1"/>
    <col min="14601" max="14849" width="9.109375" style="220"/>
    <col min="14850" max="14851" width="10.6640625" style="220" customWidth="1"/>
    <col min="14852" max="14852" width="47.6640625" style="220" customWidth="1"/>
    <col min="14853" max="14853" width="14.6640625" style="220" customWidth="1"/>
    <col min="14854" max="14854" width="12.6640625" style="220" customWidth="1"/>
    <col min="14855" max="14856" width="15.6640625" style="220" customWidth="1"/>
    <col min="14857" max="15105" width="9.109375" style="220"/>
    <col min="15106" max="15107" width="10.6640625" style="220" customWidth="1"/>
    <col min="15108" max="15108" width="47.6640625" style="220" customWidth="1"/>
    <col min="15109" max="15109" width="14.6640625" style="220" customWidth="1"/>
    <col min="15110" max="15110" width="12.6640625" style="220" customWidth="1"/>
    <col min="15111" max="15112" width="15.6640625" style="220" customWidth="1"/>
    <col min="15113" max="15361" width="9.109375" style="220"/>
    <col min="15362" max="15363" width="10.6640625" style="220" customWidth="1"/>
    <col min="15364" max="15364" width="47.6640625" style="220" customWidth="1"/>
    <col min="15365" max="15365" width="14.6640625" style="220" customWidth="1"/>
    <col min="15366" max="15366" width="12.6640625" style="220" customWidth="1"/>
    <col min="15367" max="15368" width="15.6640625" style="220" customWidth="1"/>
    <col min="15369" max="15617" width="9.109375" style="220"/>
    <col min="15618" max="15619" width="10.6640625" style="220" customWidth="1"/>
    <col min="15620" max="15620" width="47.6640625" style="220" customWidth="1"/>
    <col min="15621" max="15621" width="14.6640625" style="220" customWidth="1"/>
    <col min="15622" max="15622" width="12.6640625" style="220" customWidth="1"/>
    <col min="15623" max="15624" width="15.6640625" style="220" customWidth="1"/>
    <col min="15625" max="15873" width="9.109375" style="220"/>
    <col min="15874" max="15875" width="10.6640625" style="220" customWidth="1"/>
    <col min="15876" max="15876" width="47.6640625" style="220" customWidth="1"/>
    <col min="15877" max="15877" width="14.6640625" style="220" customWidth="1"/>
    <col min="15878" max="15878" width="12.6640625" style="220" customWidth="1"/>
    <col min="15879" max="15880" width="15.6640625" style="220" customWidth="1"/>
    <col min="15881" max="16129" width="9.109375" style="220"/>
    <col min="16130" max="16131" width="10.6640625" style="220" customWidth="1"/>
    <col min="16132" max="16132" width="47.6640625" style="220" customWidth="1"/>
    <col min="16133" max="16133" width="14.6640625" style="220" customWidth="1"/>
    <col min="16134" max="16134" width="12.6640625" style="220" customWidth="1"/>
    <col min="16135" max="16136" width="15.6640625" style="220" customWidth="1"/>
    <col min="16137" max="16384" width="9.109375" style="220"/>
  </cols>
  <sheetData>
    <row r="1" spans="2:8" ht="20.100000000000001" customHeight="1">
      <c r="B1" s="262"/>
    </row>
    <row r="2" spans="2:8" s="258" customFormat="1" ht="15" customHeight="1">
      <c r="B2" s="260" t="s">
        <v>1102</v>
      </c>
      <c r="C2" s="259" t="s">
        <v>1201</v>
      </c>
      <c r="E2" s="260"/>
      <c r="F2" s="223"/>
      <c r="G2" s="261"/>
      <c r="H2" s="221"/>
    </row>
    <row r="3" spans="2:8" s="258" customFormat="1" ht="15" customHeight="1">
      <c r="B3" s="260" t="s">
        <v>1101</v>
      </c>
      <c r="C3" s="259" t="s">
        <v>969</v>
      </c>
      <c r="E3" s="260"/>
      <c r="F3" s="223"/>
      <c r="G3" s="261"/>
      <c r="H3" s="221"/>
    </row>
    <row r="4" spans="2:8" s="258" customFormat="1" ht="15" customHeight="1">
      <c r="B4" s="260" t="s">
        <v>1100</v>
      </c>
      <c r="C4" s="259" t="s">
        <v>1200</v>
      </c>
      <c r="E4" s="260"/>
      <c r="F4" s="223"/>
      <c r="G4" s="261"/>
      <c r="H4" s="221"/>
    </row>
    <row r="5" spans="2:8" s="258" customFormat="1" ht="20.100000000000001" customHeight="1">
      <c r="B5" s="260" t="s">
        <v>1099</v>
      </c>
      <c r="C5" s="259" t="s">
        <v>1199</v>
      </c>
      <c r="D5" s="713" t="s">
        <v>1098</v>
      </c>
      <c r="E5" s="713"/>
      <c r="F5" s="713"/>
      <c r="G5" s="713"/>
      <c r="H5" s="713"/>
    </row>
    <row r="6" spans="2:8" s="252" customFormat="1" ht="9.9" customHeight="1">
      <c r="B6" s="256"/>
      <c r="C6" s="256"/>
      <c r="D6" s="257"/>
      <c r="E6" s="256"/>
      <c r="F6" s="255"/>
      <c r="G6" s="254"/>
      <c r="H6" s="253"/>
    </row>
    <row r="7" spans="2:8" s="246" customFormat="1" ht="32.1" customHeight="1" thickBot="1">
      <c r="B7" s="250" t="s">
        <v>1097</v>
      </c>
      <c r="C7" s="250" t="s">
        <v>1096</v>
      </c>
      <c r="D7" s="251" t="s">
        <v>4</v>
      </c>
      <c r="E7" s="250" t="s">
        <v>1095</v>
      </c>
      <c r="F7" s="249" t="s">
        <v>587</v>
      </c>
      <c r="G7" s="248" t="s">
        <v>1094</v>
      </c>
      <c r="H7" s="247" t="s">
        <v>1093</v>
      </c>
    </row>
    <row r="8" spans="2:8" s="240" customFormat="1" ht="9.9" customHeight="1">
      <c r="B8" s="244"/>
      <c r="C8" s="244"/>
      <c r="D8" s="245"/>
      <c r="E8" s="244"/>
      <c r="F8" s="243"/>
      <c r="G8" s="242"/>
      <c r="H8" s="241"/>
    </row>
    <row r="9" spans="2:8">
      <c r="D9" s="234" t="s">
        <v>1092</v>
      </c>
      <c r="G9" s="226" t="s">
        <v>1091</v>
      </c>
      <c r="H9" s="235">
        <f>+SUM(H10:H13)</f>
        <v>0</v>
      </c>
    </row>
    <row r="10" spans="2:8">
      <c r="D10" s="234"/>
      <c r="G10" s="226"/>
      <c r="H10" s="235"/>
    </row>
    <row r="11" spans="2:8">
      <c r="D11" s="234" t="s">
        <v>1198</v>
      </c>
    </row>
    <row r="12" spans="2:8">
      <c r="B12" s="224" t="s">
        <v>984</v>
      </c>
      <c r="C12" s="224" t="s">
        <v>1197</v>
      </c>
      <c r="D12" s="225" t="s">
        <v>1196</v>
      </c>
      <c r="E12" s="224" t="s">
        <v>974</v>
      </c>
      <c r="F12" s="223">
        <v>2</v>
      </c>
      <c r="G12" s="237"/>
      <c r="H12" s="236">
        <f>ROUND(F12*G12,2)</f>
        <v>0</v>
      </c>
    </row>
    <row r="13" spans="2:8">
      <c r="G13" s="237"/>
      <c r="H13" s="236"/>
    </row>
    <row r="14" spans="2:8">
      <c r="D14" s="234" t="s">
        <v>1058</v>
      </c>
      <c r="G14" s="239" t="s">
        <v>1057</v>
      </c>
      <c r="H14" s="235">
        <f>+SUM(H15:H19)</f>
        <v>0</v>
      </c>
    </row>
    <row r="15" spans="2:8">
      <c r="D15" s="234"/>
      <c r="G15" s="239"/>
      <c r="H15" s="235"/>
    </row>
    <row r="16" spans="2:8">
      <c r="D16" s="234" t="s">
        <v>1049</v>
      </c>
      <c r="G16" s="237"/>
      <c r="H16" s="236"/>
    </row>
    <row r="17" spans="2:8">
      <c r="B17" s="224" t="s">
        <v>984</v>
      </c>
      <c r="C17" s="224" t="s">
        <v>1195</v>
      </c>
      <c r="D17" s="225" t="s">
        <v>1194</v>
      </c>
      <c r="E17" s="224" t="s">
        <v>930</v>
      </c>
      <c r="F17" s="223">
        <v>7.3000000000000007</v>
      </c>
      <c r="G17" s="237"/>
      <c r="H17" s="236">
        <f>ROUND(F17*G17,2)</f>
        <v>0</v>
      </c>
    </row>
    <row r="18" spans="2:8" ht="26.4">
      <c r="D18" s="233" t="s">
        <v>1193</v>
      </c>
      <c r="G18" s="237"/>
      <c r="H18" s="236"/>
    </row>
    <row r="19" spans="2:8">
      <c r="G19" s="237"/>
      <c r="H19" s="236"/>
    </row>
    <row r="20" spans="2:8">
      <c r="D20" s="234" t="s">
        <v>1022</v>
      </c>
      <c r="G20" s="239" t="s">
        <v>1021</v>
      </c>
      <c r="H20" s="238">
        <f>+SUM(H21:H28)</f>
        <v>0</v>
      </c>
    </row>
    <row r="21" spans="2:8">
      <c r="D21" s="234"/>
      <c r="G21" s="239"/>
      <c r="H21" s="238"/>
    </row>
    <row r="22" spans="2:8">
      <c r="D22" s="234" t="s">
        <v>1192</v>
      </c>
      <c r="G22" s="237"/>
    </row>
    <row r="23" spans="2:8" ht="26.4">
      <c r="B23" s="224" t="s">
        <v>984</v>
      </c>
      <c r="C23" s="224" t="s">
        <v>1191</v>
      </c>
      <c r="D23" s="225" t="s">
        <v>1190</v>
      </c>
      <c r="E23" s="224" t="s">
        <v>928</v>
      </c>
      <c r="F23" s="223">
        <v>26.6</v>
      </c>
      <c r="G23" s="237"/>
      <c r="H23" s="236">
        <f>ROUND(F23*G23,2)</f>
        <v>0</v>
      </c>
    </row>
    <row r="24" spans="2:8" ht="26.4">
      <c r="B24" s="224" t="s">
        <v>983</v>
      </c>
      <c r="C24" s="224" t="s">
        <v>1189</v>
      </c>
      <c r="D24" s="225" t="s">
        <v>1188</v>
      </c>
      <c r="E24" s="224" t="s">
        <v>930</v>
      </c>
      <c r="F24" s="223">
        <v>7.3000000000000007</v>
      </c>
      <c r="G24" s="237"/>
      <c r="H24" s="221">
        <f>ROUND(F24*G24,2)</f>
        <v>0</v>
      </c>
    </row>
    <row r="25" spans="2:8" ht="26.4">
      <c r="D25" s="233" t="s">
        <v>1187</v>
      </c>
      <c r="G25" s="237"/>
    </row>
    <row r="26" spans="2:8" ht="66">
      <c r="B26" s="224" t="s">
        <v>980</v>
      </c>
      <c r="C26" s="224" t="s">
        <v>1186</v>
      </c>
      <c r="D26" s="225" t="s">
        <v>1185</v>
      </c>
      <c r="E26" s="224" t="s">
        <v>930</v>
      </c>
      <c r="F26" s="223">
        <v>4.5</v>
      </c>
      <c r="G26" s="237"/>
      <c r="H26" s="221">
        <f>ROUND(F26*G26,2)</f>
        <v>0</v>
      </c>
    </row>
    <row r="27" spans="2:8" ht="66">
      <c r="B27" s="224" t="s">
        <v>976</v>
      </c>
      <c r="C27" s="224" t="s">
        <v>1184</v>
      </c>
      <c r="D27" s="225" t="s">
        <v>1183</v>
      </c>
      <c r="E27" s="224" t="s">
        <v>930</v>
      </c>
      <c r="F27" s="223">
        <v>2.8000000000000003</v>
      </c>
      <c r="G27" s="237"/>
      <c r="H27" s="221">
        <f>ROUND(F27*G27,2)</f>
        <v>0</v>
      </c>
    </row>
    <row r="28" spans="2:8">
      <c r="G28" s="237"/>
    </row>
    <row r="29" spans="2:8">
      <c r="D29" s="234" t="s">
        <v>1182</v>
      </c>
      <c r="G29" s="239" t="s">
        <v>1181</v>
      </c>
      <c r="H29" s="235">
        <f>+SUM(H30:H51)</f>
        <v>0</v>
      </c>
    </row>
    <row r="30" spans="2:8">
      <c r="D30" s="234"/>
      <c r="G30" s="239"/>
      <c r="H30" s="235"/>
    </row>
    <row r="31" spans="2:8">
      <c r="D31" s="234" t="s">
        <v>1180</v>
      </c>
      <c r="G31" s="237"/>
    </row>
    <row r="32" spans="2:8" ht="26.4">
      <c r="B32" s="224" t="s">
        <v>984</v>
      </c>
      <c r="C32" s="224" t="s">
        <v>1179</v>
      </c>
      <c r="D32" s="225" t="s">
        <v>1178</v>
      </c>
      <c r="E32" s="224" t="s">
        <v>974</v>
      </c>
      <c r="F32" s="223">
        <v>2</v>
      </c>
      <c r="G32" s="237"/>
      <c r="H32" s="221">
        <f>ROUND(F32*G32,2)</f>
        <v>0</v>
      </c>
    </row>
    <row r="33" spans="2:8" ht="39.6">
      <c r="B33" s="224" t="s">
        <v>983</v>
      </c>
      <c r="C33" s="224" t="s">
        <v>1177</v>
      </c>
      <c r="D33" s="225" t="s">
        <v>1176</v>
      </c>
      <c r="E33" s="224" t="s">
        <v>974</v>
      </c>
      <c r="F33" s="223">
        <v>2</v>
      </c>
      <c r="G33" s="237"/>
      <c r="H33" s="221">
        <f>ROUND(F33*G33,2)</f>
        <v>0</v>
      </c>
    </row>
    <row r="34" spans="2:8" ht="52.8">
      <c r="B34" s="224" t="s">
        <v>980</v>
      </c>
      <c r="C34" s="224" t="s">
        <v>1175</v>
      </c>
      <c r="D34" s="225" t="s">
        <v>1174</v>
      </c>
      <c r="E34" s="224" t="s">
        <v>974</v>
      </c>
      <c r="F34" s="223">
        <v>1</v>
      </c>
      <c r="G34" s="237"/>
      <c r="H34" s="221">
        <f>ROUND(F34*G34,2)</f>
        <v>0</v>
      </c>
    </row>
    <row r="35" spans="2:8" ht="52.8">
      <c r="B35" s="224" t="s">
        <v>976</v>
      </c>
      <c r="C35" s="224" t="s">
        <v>1173</v>
      </c>
      <c r="D35" s="225" t="s">
        <v>1172</v>
      </c>
      <c r="E35" s="224" t="s">
        <v>974</v>
      </c>
      <c r="F35" s="223">
        <v>2</v>
      </c>
      <c r="G35" s="237"/>
      <c r="H35" s="221">
        <f>ROUND(F35*G35,2)</f>
        <v>0</v>
      </c>
    </row>
    <row r="36" spans="2:8" ht="26.4">
      <c r="D36" s="233" t="s">
        <v>1171</v>
      </c>
      <c r="G36" s="237"/>
    </row>
    <row r="37" spans="2:8" ht="52.8">
      <c r="B37" s="224" t="s">
        <v>1073</v>
      </c>
      <c r="C37" s="224" t="s">
        <v>1170</v>
      </c>
      <c r="D37" s="225" t="s">
        <v>1169</v>
      </c>
      <c r="E37" s="224" t="s">
        <v>974</v>
      </c>
      <c r="F37" s="223">
        <v>1</v>
      </c>
      <c r="G37" s="237"/>
      <c r="H37" s="221">
        <f>ROUND(F37*G37,2)</f>
        <v>0</v>
      </c>
    </row>
    <row r="38" spans="2:8" ht="52.8">
      <c r="B38" s="224" t="s">
        <v>1070</v>
      </c>
      <c r="C38" s="224" t="s">
        <v>1168</v>
      </c>
      <c r="D38" s="225" t="s">
        <v>1167</v>
      </c>
      <c r="E38" s="224" t="s">
        <v>974</v>
      </c>
      <c r="F38" s="223">
        <v>1</v>
      </c>
      <c r="G38" s="237"/>
      <c r="H38" s="221">
        <f>ROUND(F38*G38,2)</f>
        <v>0</v>
      </c>
    </row>
    <row r="39" spans="2:8" ht="52.8">
      <c r="B39" s="224" t="s">
        <v>1066</v>
      </c>
      <c r="C39" s="224" t="s">
        <v>1166</v>
      </c>
      <c r="D39" s="225" t="s">
        <v>1165</v>
      </c>
      <c r="E39" s="224" t="s">
        <v>974</v>
      </c>
      <c r="F39" s="223">
        <v>1</v>
      </c>
      <c r="G39" s="237"/>
      <c r="H39" s="221">
        <f>ROUND(F39*G39,2)</f>
        <v>0</v>
      </c>
    </row>
    <row r="40" spans="2:8" ht="52.8">
      <c r="B40" s="224" t="s">
        <v>1063</v>
      </c>
      <c r="C40" s="224" t="s">
        <v>1164</v>
      </c>
      <c r="D40" s="225" t="s">
        <v>1163</v>
      </c>
      <c r="E40" s="224" t="s">
        <v>974</v>
      </c>
      <c r="F40" s="223">
        <v>1</v>
      </c>
      <c r="G40" s="237"/>
      <c r="H40" s="221">
        <f>ROUND(F40*G40,2)</f>
        <v>0</v>
      </c>
    </row>
    <row r="41" spans="2:8">
      <c r="G41" s="237"/>
    </row>
    <row r="42" spans="2:8">
      <c r="D42" s="234" t="s">
        <v>1162</v>
      </c>
      <c r="G42" s="237"/>
    </row>
    <row r="43" spans="2:8" ht="52.8">
      <c r="B43" s="224" t="s">
        <v>984</v>
      </c>
      <c r="C43" s="224" t="s">
        <v>1161</v>
      </c>
      <c r="D43" s="225" t="s">
        <v>1160</v>
      </c>
      <c r="E43" s="224" t="s">
        <v>928</v>
      </c>
      <c r="F43" s="223">
        <v>4</v>
      </c>
      <c r="G43" s="237"/>
      <c r="H43" s="221">
        <f>ROUND(F43*G43,2)</f>
        <v>0</v>
      </c>
    </row>
    <row r="44" spans="2:8" ht="52.8">
      <c r="D44" s="233" t="s">
        <v>1152</v>
      </c>
      <c r="G44" s="237"/>
    </row>
    <row r="45" spans="2:8" ht="26.4">
      <c r="B45" s="224" t="s">
        <v>983</v>
      </c>
      <c r="C45" s="224" t="s">
        <v>1159</v>
      </c>
      <c r="D45" s="225" t="s">
        <v>1158</v>
      </c>
      <c r="E45" s="224" t="s">
        <v>928</v>
      </c>
      <c r="F45" s="223">
        <v>4</v>
      </c>
      <c r="G45" s="237"/>
      <c r="H45" s="221">
        <f>ROUND(F45*G45,2)</f>
        <v>0</v>
      </c>
    </row>
    <row r="46" spans="2:8" ht="52.8">
      <c r="B46" s="224" t="s">
        <v>980</v>
      </c>
      <c r="C46" s="224" t="s">
        <v>1157</v>
      </c>
      <c r="D46" s="225" t="s">
        <v>1156</v>
      </c>
      <c r="E46" s="224" t="s">
        <v>930</v>
      </c>
      <c r="F46" s="223">
        <v>10.5</v>
      </c>
      <c r="G46" s="237"/>
      <c r="H46" s="221">
        <f>ROUND(F46*G46,2)</f>
        <v>0</v>
      </c>
    </row>
    <row r="47" spans="2:8" ht="66">
      <c r="D47" s="233" t="s">
        <v>1155</v>
      </c>
      <c r="G47" s="237"/>
    </row>
    <row r="48" spans="2:8" ht="52.8">
      <c r="B48" s="224" t="s">
        <v>976</v>
      </c>
      <c r="C48" s="224" t="s">
        <v>1154</v>
      </c>
      <c r="D48" s="225" t="s">
        <v>1153</v>
      </c>
      <c r="E48" s="224" t="s">
        <v>930</v>
      </c>
      <c r="F48" s="223">
        <v>3.5</v>
      </c>
      <c r="G48" s="237"/>
      <c r="H48" s="221">
        <f>ROUND(F48*G48,2)</f>
        <v>0</v>
      </c>
    </row>
    <row r="49" spans="2:8" ht="52.8">
      <c r="D49" s="233" t="s">
        <v>1152</v>
      </c>
      <c r="G49" s="237"/>
    </row>
    <row r="50" spans="2:8" ht="39.6">
      <c r="B50" s="224" t="s">
        <v>1073</v>
      </c>
      <c r="C50" s="224" t="s">
        <v>1151</v>
      </c>
      <c r="D50" s="225" t="s">
        <v>1150</v>
      </c>
      <c r="E50" s="224" t="s">
        <v>928</v>
      </c>
      <c r="F50" s="223">
        <v>6</v>
      </c>
      <c r="G50" s="237"/>
      <c r="H50" s="221">
        <f>ROUND(F50*G50,2)</f>
        <v>0</v>
      </c>
    </row>
    <row r="52" spans="2:8" ht="17.399999999999999" customHeight="1">
      <c r="D52" s="232" t="str">
        <f>D9</f>
        <v>1 PREDDELA</v>
      </c>
      <c r="E52" s="231">
        <f>H9</f>
        <v>0</v>
      </c>
    </row>
    <row r="53" spans="2:8" ht="17.399999999999999" customHeight="1">
      <c r="D53" s="232" t="str">
        <f>D14</f>
        <v>2 ZEMELJSKA DELA</v>
      </c>
      <c r="E53" s="231">
        <f>H14</f>
        <v>0</v>
      </c>
    </row>
    <row r="54" spans="2:8" ht="17.399999999999999" customHeight="1">
      <c r="D54" s="232" t="str">
        <f>D20</f>
        <v>3 VOZIŠČNE KONSTRUKCIJE</v>
      </c>
      <c r="E54" s="231">
        <f>H20</f>
        <v>0</v>
      </c>
    </row>
    <row r="55" spans="2:8" ht="17.399999999999999" customHeight="1">
      <c r="D55" s="230" t="str">
        <f>D29</f>
        <v>6 OPREMA CEST</v>
      </c>
      <c r="E55" s="229">
        <f>H29</f>
        <v>0</v>
      </c>
    </row>
    <row r="56" spans="2:8" ht="17.399999999999999" customHeight="1">
      <c r="D56" s="228" t="s">
        <v>972</v>
      </c>
      <c r="E56" s="227">
        <f>+SUM(E52:E55)</f>
        <v>0</v>
      </c>
    </row>
    <row r="57" spans="2:8" ht="17.399999999999999" customHeight="1">
      <c r="D57" s="228" t="s">
        <v>971</v>
      </c>
      <c r="E57" s="227">
        <f>0.22*E56</f>
        <v>0</v>
      </c>
    </row>
    <row r="58" spans="2:8" ht="17.399999999999999" customHeight="1">
      <c r="D58" s="228" t="s">
        <v>970</v>
      </c>
      <c r="E58" s="227">
        <f>+SUM(E56:E57)</f>
        <v>0</v>
      </c>
    </row>
    <row r="60" spans="2:8" ht="17.399999999999999" customHeight="1">
      <c r="G60" s="226"/>
    </row>
  </sheetData>
  <sheetProtection algorithmName="SHA-512" hashValue="OHheaY5+3lZDOw52vToJbmRoIQgtzMOFEr8sot9TW+9kdPoRUyJ//tLnSv5kGVUtKeVfade+Paqj05VOXXzf3w==" saltValue="DDArBc6Gw1Fus9DaWpSfVw==" spinCount="100000" sheet="1" objects="1" scenarios="1"/>
  <mergeCells count="1">
    <mergeCell ref="D5:H5"/>
  </mergeCells>
  <pageMargins left="0.98425196850393704" right="0.39370078740157499" top="0.78740157480314998" bottom="0.78740157480314998" header="0" footer="0.196850393700787"/>
  <pageSetup paperSize="9" scale="70" fitToHeight="50" orientation="portrait" r:id="rId1"/>
  <headerFooter>
    <oddFooter>&amp;CStran &amp;P od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85DE5-75B1-42C8-BE4E-02571BC3A7DE}">
  <sheetPr>
    <pageSetUpPr fitToPage="1"/>
  </sheetPr>
  <dimension ref="B1:H61"/>
  <sheetViews>
    <sheetView view="pageBreakPreview" zoomScale="60" zoomScaleNormal="100" workbookViewId="0">
      <pane ySplit="7" topLeftCell="A39" activePane="bottomLeft" state="frozen"/>
      <selection activeCell="B1" sqref="B1:H1"/>
      <selection pane="bottomLeft" activeCell="H51" sqref="H51"/>
    </sheetView>
  </sheetViews>
  <sheetFormatPr defaultRowHeight="13.2"/>
  <cols>
    <col min="1" max="1" width="9.109375" style="220"/>
    <col min="2" max="3" width="10.6640625" style="220" customWidth="1"/>
    <col min="4" max="4" width="47.6640625" style="225" customWidth="1"/>
    <col min="5" max="5" width="14.6640625" style="220" customWidth="1"/>
    <col min="6" max="6" width="12.6640625" style="223" customWidth="1"/>
    <col min="7" max="7" width="15.6640625" style="222" customWidth="1"/>
    <col min="8" max="8" width="15.6640625" style="221" customWidth="1"/>
    <col min="9" max="257" width="9.109375" style="220"/>
    <col min="258" max="259" width="10.6640625" style="220" customWidth="1"/>
    <col min="260" max="260" width="47.6640625" style="220" customWidth="1"/>
    <col min="261" max="261" width="14.6640625" style="220" customWidth="1"/>
    <col min="262" max="262" width="12.6640625" style="220" customWidth="1"/>
    <col min="263" max="264" width="15.6640625" style="220" customWidth="1"/>
    <col min="265" max="513" width="9.109375" style="220"/>
    <col min="514" max="515" width="10.6640625" style="220" customWidth="1"/>
    <col min="516" max="516" width="47.6640625" style="220" customWidth="1"/>
    <col min="517" max="517" width="14.6640625" style="220" customWidth="1"/>
    <col min="518" max="518" width="12.6640625" style="220" customWidth="1"/>
    <col min="519" max="520" width="15.6640625" style="220" customWidth="1"/>
    <col min="521" max="769" width="9.109375" style="220"/>
    <col min="770" max="771" width="10.6640625" style="220" customWidth="1"/>
    <col min="772" max="772" width="47.6640625" style="220" customWidth="1"/>
    <col min="773" max="773" width="14.6640625" style="220" customWidth="1"/>
    <col min="774" max="774" width="12.6640625" style="220" customWidth="1"/>
    <col min="775" max="776" width="15.6640625" style="220" customWidth="1"/>
    <col min="777" max="1025" width="9.109375" style="220"/>
    <col min="1026" max="1027" width="10.6640625" style="220" customWidth="1"/>
    <col min="1028" max="1028" width="47.6640625" style="220" customWidth="1"/>
    <col min="1029" max="1029" width="14.6640625" style="220" customWidth="1"/>
    <col min="1030" max="1030" width="12.6640625" style="220" customWidth="1"/>
    <col min="1031" max="1032" width="15.6640625" style="220" customWidth="1"/>
    <col min="1033" max="1281" width="9.109375" style="220"/>
    <col min="1282" max="1283" width="10.6640625" style="220" customWidth="1"/>
    <col min="1284" max="1284" width="47.6640625" style="220" customWidth="1"/>
    <col min="1285" max="1285" width="14.6640625" style="220" customWidth="1"/>
    <col min="1286" max="1286" width="12.6640625" style="220" customWidth="1"/>
    <col min="1287" max="1288" width="15.6640625" style="220" customWidth="1"/>
    <col min="1289" max="1537" width="9.109375" style="220"/>
    <col min="1538" max="1539" width="10.6640625" style="220" customWidth="1"/>
    <col min="1540" max="1540" width="47.6640625" style="220" customWidth="1"/>
    <col min="1541" max="1541" width="14.6640625" style="220" customWidth="1"/>
    <col min="1542" max="1542" width="12.6640625" style="220" customWidth="1"/>
    <col min="1543" max="1544" width="15.6640625" style="220" customWidth="1"/>
    <col min="1545" max="1793" width="9.109375" style="220"/>
    <col min="1794" max="1795" width="10.6640625" style="220" customWidth="1"/>
    <col min="1796" max="1796" width="47.6640625" style="220" customWidth="1"/>
    <col min="1797" max="1797" width="14.6640625" style="220" customWidth="1"/>
    <col min="1798" max="1798" width="12.6640625" style="220" customWidth="1"/>
    <col min="1799" max="1800" width="15.6640625" style="220" customWidth="1"/>
    <col min="1801" max="2049" width="9.109375" style="220"/>
    <col min="2050" max="2051" width="10.6640625" style="220" customWidth="1"/>
    <col min="2052" max="2052" width="47.6640625" style="220" customWidth="1"/>
    <col min="2053" max="2053" width="14.6640625" style="220" customWidth="1"/>
    <col min="2054" max="2054" width="12.6640625" style="220" customWidth="1"/>
    <col min="2055" max="2056" width="15.6640625" style="220" customWidth="1"/>
    <col min="2057" max="2305" width="9.109375" style="220"/>
    <col min="2306" max="2307" width="10.6640625" style="220" customWidth="1"/>
    <col min="2308" max="2308" width="47.6640625" style="220" customWidth="1"/>
    <col min="2309" max="2309" width="14.6640625" style="220" customWidth="1"/>
    <col min="2310" max="2310" width="12.6640625" style="220" customWidth="1"/>
    <col min="2311" max="2312" width="15.6640625" style="220" customWidth="1"/>
    <col min="2313" max="2561" width="9.109375" style="220"/>
    <col min="2562" max="2563" width="10.6640625" style="220" customWidth="1"/>
    <col min="2564" max="2564" width="47.6640625" style="220" customWidth="1"/>
    <col min="2565" max="2565" width="14.6640625" style="220" customWidth="1"/>
    <col min="2566" max="2566" width="12.6640625" style="220" customWidth="1"/>
    <col min="2567" max="2568" width="15.6640625" style="220" customWidth="1"/>
    <col min="2569" max="2817" width="9.109375" style="220"/>
    <col min="2818" max="2819" width="10.6640625" style="220" customWidth="1"/>
    <col min="2820" max="2820" width="47.6640625" style="220" customWidth="1"/>
    <col min="2821" max="2821" width="14.6640625" style="220" customWidth="1"/>
    <col min="2822" max="2822" width="12.6640625" style="220" customWidth="1"/>
    <col min="2823" max="2824" width="15.6640625" style="220" customWidth="1"/>
    <col min="2825" max="3073" width="9.109375" style="220"/>
    <col min="3074" max="3075" width="10.6640625" style="220" customWidth="1"/>
    <col min="3076" max="3076" width="47.6640625" style="220" customWidth="1"/>
    <col min="3077" max="3077" width="14.6640625" style="220" customWidth="1"/>
    <col min="3078" max="3078" width="12.6640625" style="220" customWidth="1"/>
    <col min="3079" max="3080" width="15.6640625" style="220" customWidth="1"/>
    <col min="3081" max="3329" width="9.109375" style="220"/>
    <col min="3330" max="3331" width="10.6640625" style="220" customWidth="1"/>
    <col min="3332" max="3332" width="47.6640625" style="220" customWidth="1"/>
    <col min="3333" max="3333" width="14.6640625" style="220" customWidth="1"/>
    <col min="3334" max="3334" width="12.6640625" style="220" customWidth="1"/>
    <col min="3335" max="3336" width="15.6640625" style="220" customWidth="1"/>
    <col min="3337" max="3585" width="9.109375" style="220"/>
    <col min="3586" max="3587" width="10.6640625" style="220" customWidth="1"/>
    <col min="3588" max="3588" width="47.6640625" style="220" customWidth="1"/>
    <col min="3589" max="3589" width="14.6640625" style="220" customWidth="1"/>
    <col min="3590" max="3590" width="12.6640625" style="220" customWidth="1"/>
    <col min="3591" max="3592" width="15.6640625" style="220" customWidth="1"/>
    <col min="3593" max="3841" width="9.109375" style="220"/>
    <col min="3842" max="3843" width="10.6640625" style="220" customWidth="1"/>
    <col min="3844" max="3844" width="47.6640625" style="220" customWidth="1"/>
    <col min="3845" max="3845" width="14.6640625" style="220" customWidth="1"/>
    <col min="3846" max="3846" width="12.6640625" style="220" customWidth="1"/>
    <col min="3847" max="3848" width="15.6640625" style="220" customWidth="1"/>
    <col min="3849" max="4097" width="9.109375" style="220"/>
    <col min="4098" max="4099" width="10.6640625" style="220" customWidth="1"/>
    <col min="4100" max="4100" width="47.6640625" style="220" customWidth="1"/>
    <col min="4101" max="4101" width="14.6640625" style="220" customWidth="1"/>
    <col min="4102" max="4102" width="12.6640625" style="220" customWidth="1"/>
    <col min="4103" max="4104" width="15.6640625" style="220" customWidth="1"/>
    <col min="4105" max="4353" width="9.109375" style="220"/>
    <col min="4354" max="4355" width="10.6640625" style="220" customWidth="1"/>
    <col min="4356" max="4356" width="47.6640625" style="220" customWidth="1"/>
    <col min="4357" max="4357" width="14.6640625" style="220" customWidth="1"/>
    <col min="4358" max="4358" width="12.6640625" style="220" customWidth="1"/>
    <col min="4359" max="4360" width="15.6640625" style="220" customWidth="1"/>
    <col min="4361" max="4609" width="9.109375" style="220"/>
    <col min="4610" max="4611" width="10.6640625" style="220" customWidth="1"/>
    <col min="4612" max="4612" width="47.6640625" style="220" customWidth="1"/>
    <col min="4613" max="4613" width="14.6640625" style="220" customWidth="1"/>
    <col min="4614" max="4614" width="12.6640625" style="220" customWidth="1"/>
    <col min="4615" max="4616" width="15.6640625" style="220" customWidth="1"/>
    <col min="4617" max="4865" width="9.109375" style="220"/>
    <col min="4866" max="4867" width="10.6640625" style="220" customWidth="1"/>
    <col min="4868" max="4868" width="47.6640625" style="220" customWidth="1"/>
    <col min="4869" max="4869" width="14.6640625" style="220" customWidth="1"/>
    <col min="4870" max="4870" width="12.6640625" style="220" customWidth="1"/>
    <col min="4871" max="4872" width="15.6640625" style="220" customWidth="1"/>
    <col min="4873" max="5121" width="9.109375" style="220"/>
    <col min="5122" max="5123" width="10.6640625" style="220" customWidth="1"/>
    <col min="5124" max="5124" width="47.6640625" style="220" customWidth="1"/>
    <col min="5125" max="5125" width="14.6640625" style="220" customWidth="1"/>
    <col min="5126" max="5126" width="12.6640625" style="220" customWidth="1"/>
    <col min="5127" max="5128" width="15.6640625" style="220" customWidth="1"/>
    <col min="5129" max="5377" width="9.109375" style="220"/>
    <col min="5378" max="5379" width="10.6640625" style="220" customWidth="1"/>
    <col min="5380" max="5380" width="47.6640625" style="220" customWidth="1"/>
    <col min="5381" max="5381" width="14.6640625" style="220" customWidth="1"/>
    <col min="5382" max="5382" width="12.6640625" style="220" customWidth="1"/>
    <col min="5383" max="5384" width="15.6640625" style="220" customWidth="1"/>
    <col min="5385" max="5633" width="9.109375" style="220"/>
    <col min="5634" max="5635" width="10.6640625" style="220" customWidth="1"/>
    <col min="5636" max="5636" width="47.6640625" style="220" customWidth="1"/>
    <col min="5637" max="5637" width="14.6640625" style="220" customWidth="1"/>
    <col min="5638" max="5638" width="12.6640625" style="220" customWidth="1"/>
    <col min="5639" max="5640" width="15.6640625" style="220" customWidth="1"/>
    <col min="5641" max="5889" width="9.109375" style="220"/>
    <col min="5890" max="5891" width="10.6640625" style="220" customWidth="1"/>
    <col min="5892" max="5892" width="47.6640625" style="220" customWidth="1"/>
    <col min="5893" max="5893" width="14.6640625" style="220" customWidth="1"/>
    <col min="5894" max="5894" width="12.6640625" style="220" customWidth="1"/>
    <col min="5895" max="5896" width="15.6640625" style="220" customWidth="1"/>
    <col min="5897" max="6145" width="9.109375" style="220"/>
    <col min="6146" max="6147" width="10.6640625" style="220" customWidth="1"/>
    <col min="6148" max="6148" width="47.6640625" style="220" customWidth="1"/>
    <col min="6149" max="6149" width="14.6640625" style="220" customWidth="1"/>
    <col min="6150" max="6150" width="12.6640625" style="220" customWidth="1"/>
    <col min="6151" max="6152" width="15.6640625" style="220" customWidth="1"/>
    <col min="6153" max="6401" width="9.109375" style="220"/>
    <col min="6402" max="6403" width="10.6640625" style="220" customWidth="1"/>
    <col min="6404" max="6404" width="47.6640625" style="220" customWidth="1"/>
    <col min="6405" max="6405" width="14.6640625" style="220" customWidth="1"/>
    <col min="6406" max="6406" width="12.6640625" style="220" customWidth="1"/>
    <col min="6407" max="6408" width="15.6640625" style="220" customWidth="1"/>
    <col min="6409" max="6657" width="9.109375" style="220"/>
    <col min="6658" max="6659" width="10.6640625" style="220" customWidth="1"/>
    <col min="6660" max="6660" width="47.6640625" style="220" customWidth="1"/>
    <col min="6661" max="6661" width="14.6640625" style="220" customWidth="1"/>
    <col min="6662" max="6662" width="12.6640625" style="220" customWidth="1"/>
    <col min="6663" max="6664" width="15.6640625" style="220" customWidth="1"/>
    <col min="6665" max="6913" width="9.109375" style="220"/>
    <col min="6914" max="6915" width="10.6640625" style="220" customWidth="1"/>
    <col min="6916" max="6916" width="47.6640625" style="220" customWidth="1"/>
    <col min="6917" max="6917" width="14.6640625" style="220" customWidth="1"/>
    <col min="6918" max="6918" width="12.6640625" style="220" customWidth="1"/>
    <col min="6919" max="6920" width="15.6640625" style="220" customWidth="1"/>
    <col min="6921" max="7169" width="9.109375" style="220"/>
    <col min="7170" max="7171" width="10.6640625" style="220" customWidth="1"/>
    <col min="7172" max="7172" width="47.6640625" style="220" customWidth="1"/>
    <col min="7173" max="7173" width="14.6640625" style="220" customWidth="1"/>
    <col min="7174" max="7174" width="12.6640625" style="220" customWidth="1"/>
    <col min="7175" max="7176" width="15.6640625" style="220" customWidth="1"/>
    <col min="7177" max="7425" width="9.109375" style="220"/>
    <col min="7426" max="7427" width="10.6640625" style="220" customWidth="1"/>
    <col min="7428" max="7428" width="47.6640625" style="220" customWidth="1"/>
    <col min="7429" max="7429" width="14.6640625" style="220" customWidth="1"/>
    <col min="7430" max="7430" width="12.6640625" style="220" customWidth="1"/>
    <col min="7431" max="7432" width="15.6640625" style="220" customWidth="1"/>
    <col min="7433" max="7681" width="9.109375" style="220"/>
    <col min="7682" max="7683" width="10.6640625" style="220" customWidth="1"/>
    <col min="7684" max="7684" width="47.6640625" style="220" customWidth="1"/>
    <col min="7685" max="7685" width="14.6640625" style="220" customWidth="1"/>
    <col min="7686" max="7686" width="12.6640625" style="220" customWidth="1"/>
    <col min="7687" max="7688" width="15.6640625" style="220" customWidth="1"/>
    <col min="7689" max="7937" width="9.109375" style="220"/>
    <col min="7938" max="7939" width="10.6640625" style="220" customWidth="1"/>
    <col min="7940" max="7940" width="47.6640625" style="220" customWidth="1"/>
    <col min="7941" max="7941" width="14.6640625" style="220" customWidth="1"/>
    <col min="7942" max="7942" width="12.6640625" style="220" customWidth="1"/>
    <col min="7943" max="7944" width="15.6640625" style="220" customWidth="1"/>
    <col min="7945" max="8193" width="9.109375" style="220"/>
    <col min="8194" max="8195" width="10.6640625" style="220" customWidth="1"/>
    <col min="8196" max="8196" width="47.6640625" style="220" customWidth="1"/>
    <col min="8197" max="8197" width="14.6640625" style="220" customWidth="1"/>
    <col min="8198" max="8198" width="12.6640625" style="220" customWidth="1"/>
    <col min="8199" max="8200" width="15.6640625" style="220" customWidth="1"/>
    <col min="8201" max="8449" width="9.109375" style="220"/>
    <col min="8450" max="8451" width="10.6640625" style="220" customWidth="1"/>
    <col min="8452" max="8452" width="47.6640625" style="220" customWidth="1"/>
    <col min="8453" max="8453" width="14.6640625" style="220" customWidth="1"/>
    <col min="8454" max="8454" width="12.6640625" style="220" customWidth="1"/>
    <col min="8455" max="8456" width="15.6640625" style="220" customWidth="1"/>
    <col min="8457" max="8705" width="9.109375" style="220"/>
    <col min="8706" max="8707" width="10.6640625" style="220" customWidth="1"/>
    <col min="8708" max="8708" width="47.6640625" style="220" customWidth="1"/>
    <col min="8709" max="8709" width="14.6640625" style="220" customWidth="1"/>
    <col min="8710" max="8710" width="12.6640625" style="220" customWidth="1"/>
    <col min="8711" max="8712" width="15.6640625" style="220" customWidth="1"/>
    <col min="8713" max="8961" width="9.109375" style="220"/>
    <col min="8962" max="8963" width="10.6640625" style="220" customWidth="1"/>
    <col min="8964" max="8964" width="47.6640625" style="220" customWidth="1"/>
    <col min="8965" max="8965" width="14.6640625" style="220" customWidth="1"/>
    <col min="8966" max="8966" width="12.6640625" style="220" customWidth="1"/>
    <col min="8967" max="8968" width="15.6640625" style="220" customWidth="1"/>
    <col min="8969" max="9217" width="9.109375" style="220"/>
    <col min="9218" max="9219" width="10.6640625" style="220" customWidth="1"/>
    <col min="9220" max="9220" width="47.6640625" style="220" customWidth="1"/>
    <col min="9221" max="9221" width="14.6640625" style="220" customWidth="1"/>
    <col min="9222" max="9222" width="12.6640625" style="220" customWidth="1"/>
    <col min="9223" max="9224" width="15.6640625" style="220" customWidth="1"/>
    <col min="9225" max="9473" width="9.109375" style="220"/>
    <col min="9474" max="9475" width="10.6640625" style="220" customWidth="1"/>
    <col min="9476" max="9476" width="47.6640625" style="220" customWidth="1"/>
    <col min="9477" max="9477" width="14.6640625" style="220" customWidth="1"/>
    <col min="9478" max="9478" width="12.6640625" style="220" customWidth="1"/>
    <col min="9479" max="9480" width="15.6640625" style="220" customWidth="1"/>
    <col min="9481" max="9729" width="9.109375" style="220"/>
    <col min="9730" max="9731" width="10.6640625" style="220" customWidth="1"/>
    <col min="9732" max="9732" width="47.6640625" style="220" customWidth="1"/>
    <col min="9733" max="9733" width="14.6640625" style="220" customWidth="1"/>
    <col min="9734" max="9734" width="12.6640625" style="220" customWidth="1"/>
    <col min="9735" max="9736" width="15.6640625" style="220" customWidth="1"/>
    <col min="9737" max="9985" width="9.109375" style="220"/>
    <col min="9986" max="9987" width="10.6640625" style="220" customWidth="1"/>
    <col min="9988" max="9988" width="47.6640625" style="220" customWidth="1"/>
    <col min="9989" max="9989" width="14.6640625" style="220" customWidth="1"/>
    <col min="9990" max="9990" width="12.6640625" style="220" customWidth="1"/>
    <col min="9991" max="9992" width="15.6640625" style="220" customWidth="1"/>
    <col min="9993" max="10241" width="9.109375" style="220"/>
    <col min="10242" max="10243" width="10.6640625" style="220" customWidth="1"/>
    <col min="10244" max="10244" width="47.6640625" style="220" customWidth="1"/>
    <col min="10245" max="10245" width="14.6640625" style="220" customWidth="1"/>
    <col min="10246" max="10246" width="12.6640625" style="220" customWidth="1"/>
    <col min="10247" max="10248" width="15.6640625" style="220" customWidth="1"/>
    <col min="10249" max="10497" width="9.109375" style="220"/>
    <col min="10498" max="10499" width="10.6640625" style="220" customWidth="1"/>
    <col min="10500" max="10500" width="47.6640625" style="220" customWidth="1"/>
    <col min="10501" max="10501" width="14.6640625" style="220" customWidth="1"/>
    <col min="10502" max="10502" width="12.6640625" style="220" customWidth="1"/>
    <col min="10503" max="10504" width="15.6640625" style="220" customWidth="1"/>
    <col min="10505" max="10753" width="9.109375" style="220"/>
    <col min="10754" max="10755" width="10.6640625" style="220" customWidth="1"/>
    <col min="10756" max="10756" width="47.6640625" style="220" customWidth="1"/>
    <col min="10757" max="10757" width="14.6640625" style="220" customWidth="1"/>
    <col min="10758" max="10758" width="12.6640625" style="220" customWidth="1"/>
    <col min="10759" max="10760" width="15.6640625" style="220" customWidth="1"/>
    <col min="10761" max="11009" width="9.109375" style="220"/>
    <col min="11010" max="11011" width="10.6640625" style="220" customWidth="1"/>
    <col min="11012" max="11012" width="47.6640625" style="220" customWidth="1"/>
    <col min="11013" max="11013" width="14.6640625" style="220" customWidth="1"/>
    <col min="11014" max="11014" width="12.6640625" style="220" customWidth="1"/>
    <col min="11015" max="11016" width="15.6640625" style="220" customWidth="1"/>
    <col min="11017" max="11265" width="9.109375" style="220"/>
    <col min="11266" max="11267" width="10.6640625" style="220" customWidth="1"/>
    <col min="11268" max="11268" width="47.6640625" style="220" customWidth="1"/>
    <col min="11269" max="11269" width="14.6640625" style="220" customWidth="1"/>
    <col min="11270" max="11270" width="12.6640625" style="220" customWidth="1"/>
    <col min="11271" max="11272" width="15.6640625" style="220" customWidth="1"/>
    <col min="11273" max="11521" width="9.109375" style="220"/>
    <col min="11522" max="11523" width="10.6640625" style="220" customWidth="1"/>
    <col min="11524" max="11524" width="47.6640625" style="220" customWidth="1"/>
    <col min="11525" max="11525" width="14.6640625" style="220" customWidth="1"/>
    <col min="11526" max="11526" width="12.6640625" style="220" customWidth="1"/>
    <col min="11527" max="11528" width="15.6640625" style="220" customWidth="1"/>
    <col min="11529" max="11777" width="9.109375" style="220"/>
    <col min="11778" max="11779" width="10.6640625" style="220" customWidth="1"/>
    <col min="11780" max="11780" width="47.6640625" style="220" customWidth="1"/>
    <col min="11781" max="11781" width="14.6640625" style="220" customWidth="1"/>
    <col min="11782" max="11782" width="12.6640625" style="220" customWidth="1"/>
    <col min="11783" max="11784" width="15.6640625" style="220" customWidth="1"/>
    <col min="11785" max="12033" width="9.109375" style="220"/>
    <col min="12034" max="12035" width="10.6640625" style="220" customWidth="1"/>
    <col min="12036" max="12036" width="47.6640625" style="220" customWidth="1"/>
    <col min="12037" max="12037" width="14.6640625" style="220" customWidth="1"/>
    <col min="12038" max="12038" width="12.6640625" style="220" customWidth="1"/>
    <col min="12039" max="12040" width="15.6640625" style="220" customWidth="1"/>
    <col min="12041" max="12289" width="9.109375" style="220"/>
    <col min="12290" max="12291" width="10.6640625" style="220" customWidth="1"/>
    <col min="12292" max="12292" width="47.6640625" style="220" customWidth="1"/>
    <col min="12293" max="12293" width="14.6640625" style="220" customWidth="1"/>
    <col min="12294" max="12294" width="12.6640625" style="220" customWidth="1"/>
    <col min="12295" max="12296" width="15.6640625" style="220" customWidth="1"/>
    <col min="12297" max="12545" width="9.109375" style="220"/>
    <col min="12546" max="12547" width="10.6640625" style="220" customWidth="1"/>
    <col min="12548" max="12548" width="47.6640625" style="220" customWidth="1"/>
    <col min="12549" max="12549" width="14.6640625" style="220" customWidth="1"/>
    <col min="12550" max="12550" width="12.6640625" style="220" customWidth="1"/>
    <col min="12551" max="12552" width="15.6640625" style="220" customWidth="1"/>
    <col min="12553" max="12801" width="9.109375" style="220"/>
    <col min="12802" max="12803" width="10.6640625" style="220" customWidth="1"/>
    <col min="12804" max="12804" width="47.6640625" style="220" customWidth="1"/>
    <col min="12805" max="12805" width="14.6640625" style="220" customWidth="1"/>
    <col min="12806" max="12806" width="12.6640625" style="220" customWidth="1"/>
    <col min="12807" max="12808" width="15.6640625" style="220" customWidth="1"/>
    <col min="12809" max="13057" width="9.109375" style="220"/>
    <col min="13058" max="13059" width="10.6640625" style="220" customWidth="1"/>
    <col min="13060" max="13060" width="47.6640625" style="220" customWidth="1"/>
    <col min="13061" max="13061" width="14.6640625" style="220" customWidth="1"/>
    <col min="13062" max="13062" width="12.6640625" style="220" customWidth="1"/>
    <col min="13063" max="13064" width="15.6640625" style="220" customWidth="1"/>
    <col min="13065" max="13313" width="9.109375" style="220"/>
    <col min="13314" max="13315" width="10.6640625" style="220" customWidth="1"/>
    <col min="13316" max="13316" width="47.6640625" style="220" customWidth="1"/>
    <col min="13317" max="13317" width="14.6640625" style="220" customWidth="1"/>
    <col min="13318" max="13318" width="12.6640625" style="220" customWidth="1"/>
    <col min="13319" max="13320" width="15.6640625" style="220" customWidth="1"/>
    <col min="13321" max="13569" width="9.109375" style="220"/>
    <col min="13570" max="13571" width="10.6640625" style="220" customWidth="1"/>
    <col min="13572" max="13572" width="47.6640625" style="220" customWidth="1"/>
    <col min="13573" max="13573" width="14.6640625" style="220" customWidth="1"/>
    <col min="13574" max="13574" width="12.6640625" style="220" customWidth="1"/>
    <col min="13575" max="13576" width="15.6640625" style="220" customWidth="1"/>
    <col min="13577" max="13825" width="9.109375" style="220"/>
    <col min="13826" max="13827" width="10.6640625" style="220" customWidth="1"/>
    <col min="13828" max="13828" width="47.6640625" style="220" customWidth="1"/>
    <col min="13829" max="13829" width="14.6640625" style="220" customWidth="1"/>
    <col min="13830" max="13830" width="12.6640625" style="220" customWidth="1"/>
    <col min="13831" max="13832" width="15.6640625" style="220" customWidth="1"/>
    <col min="13833" max="14081" width="9.109375" style="220"/>
    <col min="14082" max="14083" width="10.6640625" style="220" customWidth="1"/>
    <col min="14084" max="14084" width="47.6640625" style="220" customWidth="1"/>
    <col min="14085" max="14085" width="14.6640625" style="220" customWidth="1"/>
    <col min="14086" max="14086" width="12.6640625" style="220" customWidth="1"/>
    <col min="14087" max="14088" width="15.6640625" style="220" customWidth="1"/>
    <col min="14089" max="14337" width="9.109375" style="220"/>
    <col min="14338" max="14339" width="10.6640625" style="220" customWidth="1"/>
    <col min="14340" max="14340" width="47.6640625" style="220" customWidth="1"/>
    <col min="14341" max="14341" width="14.6640625" style="220" customWidth="1"/>
    <col min="14342" max="14342" width="12.6640625" style="220" customWidth="1"/>
    <col min="14343" max="14344" width="15.6640625" style="220" customWidth="1"/>
    <col min="14345" max="14593" width="9.109375" style="220"/>
    <col min="14594" max="14595" width="10.6640625" style="220" customWidth="1"/>
    <col min="14596" max="14596" width="47.6640625" style="220" customWidth="1"/>
    <col min="14597" max="14597" width="14.6640625" style="220" customWidth="1"/>
    <col min="14598" max="14598" width="12.6640625" style="220" customWidth="1"/>
    <col min="14599" max="14600" width="15.6640625" style="220" customWidth="1"/>
    <col min="14601" max="14849" width="9.109375" style="220"/>
    <col min="14850" max="14851" width="10.6640625" style="220" customWidth="1"/>
    <col min="14852" max="14852" width="47.6640625" style="220" customWidth="1"/>
    <col min="14853" max="14853" width="14.6640625" style="220" customWidth="1"/>
    <col min="14854" max="14854" width="12.6640625" style="220" customWidth="1"/>
    <col min="14855" max="14856" width="15.6640625" style="220" customWidth="1"/>
    <col min="14857" max="15105" width="9.109375" style="220"/>
    <col min="15106" max="15107" width="10.6640625" style="220" customWidth="1"/>
    <col min="15108" max="15108" width="47.6640625" style="220" customWidth="1"/>
    <col min="15109" max="15109" width="14.6640625" style="220" customWidth="1"/>
    <col min="15110" max="15110" width="12.6640625" style="220" customWidth="1"/>
    <col min="15111" max="15112" width="15.6640625" style="220" customWidth="1"/>
    <col min="15113" max="15361" width="9.109375" style="220"/>
    <col min="15362" max="15363" width="10.6640625" style="220" customWidth="1"/>
    <col min="15364" max="15364" width="47.6640625" style="220" customWidth="1"/>
    <col min="15365" max="15365" width="14.6640625" style="220" customWidth="1"/>
    <col min="15366" max="15366" width="12.6640625" style="220" customWidth="1"/>
    <col min="15367" max="15368" width="15.6640625" style="220" customWidth="1"/>
    <col min="15369" max="15617" width="9.109375" style="220"/>
    <col min="15618" max="15619" width="10.6640625" style="220" customWidth="1"/>
    <col min="15620" max="15620" width="47.6640625" style="220" customWidth="1"/>
    <col min="15621" max="15621" width="14.6640625" style="220" customWidth="1"/>
    <col min="15622" max="15622" width="12.6640625" style="220" customWidth="1"/>
    <col min="15623" max="15624" width="15.6640625" style="220" customWidth="1"/>
    <col min="15625" max="15873" width="9.109375" style="220"/>
    <col min="15874" max="15875" width="10.6640625" style="220" customWidth="1"/>
    <col min="15876" max="15876" width="47.6640625" style="220" customWidth="1"/>
    <col min="15877" max="15877" width="14.6640625" style="220" customWidth="1"/>
    <col min="15878" max="15878" width="12.6640625" style="220" customWidth="1"/>
    <col min="15879" max="15880" width="15.6640625" style="220" customWidth="1"/>
    <col min="15881" max="16129" width="9.109375" style="220"/>
    <col min="16130" max="16131" width="10.6640625" style="220" customWidth="1"/>
    <col min="16132" max="16132" width="47.6640625" style="220" customWidth="1"/>
    <col min="16133" max="16133" width="14.6640625" style="220" customWidth="1"/>
    <col min="16134" max="16134" width="12.6640625" style="220" customWidth="1"/>
    <col min="16135" max="16136" width="15.6640625" style="220" customWidth="1"/>
    <col min="16137" max="16384" width="9.109375" style="220"/>
  </cols>
  <sheetData>
    <row r="1" spans="2:8" ht="20.100000000000001" customHeight="1">
      <c r="B1" s="262"/>
    </row>
    <row r="2" spans="2:8" s="258" customFormat="1" ht="15" customHeight="1">
      <c r="B2" s="258" t="s">
        <v>1102</v>
      </c>
      <c r="C2" s="263" t="s">
        <v>1201</v>
      </c>
      <c r="F2" s="223"/>
      <c r="G2" s="261"/>
      <c r="H2" s="221"/>
    </row>
    <row r="3" spans="2:8" s="258" customFormat="1" ht="15" customHeight="1">
      <c r="B3" s="258" t="s">
        <v>1101</v>
      </c>
      <c r="C3" s="263" t="s">
        <v>969</v>
      </c>
      <c r="F3" s="223"/>
      <c r="G3" s="261"/>
      <c r="H3" s="221"/>
    </row>
    <row r="4" spans="2:8" s="258" customFormat="1" ht="15" customHeight="1">
      <c r="B4" s="258" t="s">
        <v>1100</v>
      </c>
      <c r="C4" s="263" t="s">
        <v>1200</v>
      </c>
      <c r="F4" s="223"/>
      <c r="G4" s="261"/>
      <c r="H4" s="221"/>
    </row>
    <row r="5" spans="2:8" s="258" customFormat="1" ht="20.100000000000001" customHeight="1">
      <c r="B5" s="258" t="s">
        <v>1099</v>
      </c>
      <c r="C5" s="263" t="s">
        <v>1199</v>
      </c>
      <c r="D5" s="714" t="s">
        <v>1098</v>
      </c>
      <c r="E5" s="714"/>
      <c r="F5" s="714"/>
      <c r="G5" s="714"/>
      <c r="H5" s="714"/>
    </row>
    <row r="6" spans="2:8" s="252" customFormat="1" ht="9.9" customHeight="1">
      <c r="B6" s="256"/>
      <c r="C6" s="256"/>
      <c r="D6" s="257"/>
      <c r="E6" s="256"/>
      <c r="F6" s="255"/>
      <c r="G6" s="254"/>
      <c r="H6" s="253"/>
    </row>
    <row r="7" spans="2:8" s="246" customFormat="1" ht="32.1" customHeight="1" thickBot="1">
      <c r="B7" s="250" t="s">
        <v>1097</v>
      </c>
      <c r="C7" s="250" t="s">
        <v>1096</v>
      </c>
      <c r="D7" s="251" t="s">
        <v>4</v>
      </c>
      <c r="E7" s="250" t="s">
        <v>1095</v>
      </c>
      <c r="F7" s="249" t="s">
        <v>587</v>
      </c>
      <c r="G7" s="248" t="s">
        <v>1094</v>
      </c>
      <c r="H7" s="247" t="s">
        <v>1093</v>
      </c>
    </row>
    <row r="8" spans="2:8" s="240" customFormat="1" ht="9.9" customHeight="1">
      <c r="B8" s="244"/>
      <c r="C8" s="244"/>
      <c r="D8" s="245"/>
      <c r="E8" s="244"/>
      <c r="F8" s="243"/>
      <c r="G8" s="242"/>
      <c r="H8" s="241"/>
    </row>
    <row r="9" spans="2:8">
      <c r="B9" s="224"/>
      <c r="C9" s="224"/>
      <c r="D9" s="234" t="s">
        <v>1092</v>
      </c>
      <c r="E9" s="224"/>
      <c r="G9" s="226" t="s">
        <v>1091</v>
      </c>
      <c r="H9" s="235">
        <f>+SUM(H10:H13)</f>
        <v>0</v>
      </c>
    </row>
    <row r="10" spans="2:8">
      <c r="B10" s="224"/>
      <c r="C10" s="224"/>
      <c r="D10" s="234"/>
      <c r="E10" s="224"/>
      <c r="G10" s="226"/>
      <c r="H10" s="235"/>
    </row>
    <row r="11" spans="2:8">
      <c r="B11" s="224"/>
      <c r="C11" s="224"/>
      <c r="D11" s="234" t="s">
        <v>1082</v>
      </c>
      <c r="E11" s="224"/>
    </row>
    <row r="12" spans="2:8">
      <c r="B12" s="224" t="s">
        <v>984</v>
      </c>
      <c r="C12" s="224" t="s">
        <v>1197</v>
      </c>
      <c r="D12" s="225" t="s">
        <v>1196</v>
      </c>
      <c r="E12" s="224" t="s">
        <v>974</v>
      </c>
      <c r="F12" s="223">
        <v>4</v>
      </c>
      <c r="G12" s="237"/>
      <c r="H12" s="221">
        <f>ROUND(F12*G12,2)</f>
        <v>0</v>
      </c>
    </row>
    <row r="13" spans="2:8">
      <c r="B13" s="224"/>
      <c r="C13" s="224"/>
      <c r="E13" s="224"/>
      <c r="G13" s="237"/>
    </row>
    <row r="14" spans="2:8">
      <c r="B14" s="224"/>
      <c r="C14" s="224"/>
      <c r="D14" s="234" t="s">
        <v>1058</v>
      </c>
      <c r="E14" s="224"/>
      <c r="G14" s="239" t="s">
        <v>1057</v>
      </c>
      <c r="H14" s="235">
        <f>+SUM(H15:H19)</f>
        <v>0</v>
      </c>
    </row>
    <row r="15" spans="2:8">
      <c r="B15" s="224"/>
      <c r="C15" s="224"/>
      <c r="D15" s="234"/>
      <c r="E15" s="224"/>
      <c r="G15" s="239"/>
      <c r="H15" s="235"/>
    </row>
    <row r="16" spans="2:8">
      <c r="B16" s="224"/>
      <c r="C16" s="224"/>
      <c r="D16" s="234" t="s">
        <v>1049</v>
      </c>
      <c r="E16" s="224"/>
      <c r="G16" s="237"/>
    </row>
    <row r="17" spans="2:8">
      <c r="B17" s="224" t="s">
        <v>984</v>
      </c>
      <c r="C17" s="224" t="s">
        <v>1195</v>
      </c>
      <c r="D17" s="225" t="s">
        <v>1194</v>
      </c>
      <c r="E17" s="224" t="s">
        <v>930</v>
      </c>
      <c r="F17" s="223">
        <v>4.6000000000000005</v>
      </c>
      <c r="G17" s="237"/>
      <c r="H17" s="221">
        <f>ROUND(F17*G17,2)</f>
        <v>0</v>
      </c>
    </row>
    <row r="18" spans="2:8" ht="26.4">
      <c r="B18" s="224"/>
      <c r="C18" s="224"/>
      <c r="D18" s="233" t="s">
        <v>1193</v>
      </c>
      <c r="E18" s="224"/>
      <c r="G18" s="237"/>
    </row>
    <row r="19" spans="2:8">
      <c r="B19" s="224"/>
      <c r="C19" s="224"/>
      <c r="E19" s="224"/>
      <c r="G19" s="237"/>
    </row>
    <row r="20" spans="2:8">
      <c r="B20" s="224"/>
      <c r="C20" s="224"/>
      <c r="D20" s="234" t="s">
        <v>1022</v>
      </c>
      <c r="E20" s="224"/>
      <c r="G20" s="239" t="s">
        <v>1021</v>
      </c>
      <c r="H20" s="235">
        <f>+SUM(H21:H27)</f>
        <v>0</v>
      </c>
    </row>
    <row r="21" spans="2:8">
      <c r="B21" s="224"/>
      <c r="C21" s="224"/>
      <c r="D21" s="234"/>
      <c r="E21" s="224"/>
      <c r="G21" s="239"/>
      <c r="H21" s="235"/>
    </row>
    <row r="22" spans="2:8">
      <c r="B22" s="224"/>
      <c r="C22" s="224"/>
      <c r="D22" s="234" t="s">
        <v>1192</v>
      </c>
      <c r="E22" s="224"/>
      <c r="G22" s="237"/>
    </row>
    <row r="23" spans="2:8" ht="26.4">
      <c r="B23" s="224" t="s">
        <v>984</v>
      </c>
      <c r="C23" s="224" t="s">
        <v>1191</v>
      </c>
      <c r="D23" s="225" t="s">
        <v>1190</v>
      </c>
      <c r="E23" s="224" t="s">
        <v>928</v>
      </c>
      <c r="F23" s="223">
        <v>15</v>
      </c>
      <c r="G23" s="237"/>
      <c r="H23" s="221">
        <f>ROUND(F23*G23,2)</f>
        <v>0</v>
      </c>
    </row>
    <row r="24" spans="2:8" ht="26.4">
      <c r="B24" s="224" t="s">
        <v>983</v>
      </c>
      <c r="C24" s="224" t="s">
        <v>1189</v>
      </c>
      <c r="D24" s="225" t="s">
        <v>1188</v>
      </c>
      <c r="E24" s="224" t="s">
        <v>930</v>
      </c>
      <c r="F24" s="223">
        <v>4.6000000000000005</v>
      </c>
      <c r="G24" s="237"/>
      <c r="H24" s="221">
        <f>ROUND(F24*G24,2)</f>
        <v>0</v>
      </c>
    </row>
    <row r="25" spans="2:8" ht="26.4">
      <c r="B25" s="224"/>
      <c r="C25" s="224"/>
      <c r="D25" s="233" t="s">
        <v>1187</v>
      </c>
      <c r="E25" s="224"/>
      <c r="G25" s="237"/>
    </row>
    <row r="26" spans="2:8" ht="66">
      <c r="B26" s="224" t="s">
        <v>980</v>
      </c>
      <c r="C26" s="224" t="s">
        <v>1186</v>
      </c>
      <c r="D26" s="225" t="s">
        <v>1185</v>
      </c>
      <c r="E26" s="224" t="s">
        <v>930</v>
      </c>
      <c r="F26" s="223">
        <v>4.6000000000000005</v>
      </c>
      <c r="G26" s="237"/>
      <c r="H26" s="221">
        <f>ROUND(F26*G26,2)</f>
        <v>0</v>
      </c>
    </row>
    <row r="27" spans="2:8">
      <c r="B27" s="224"/>
      <c r="C27" s="224"/>
      <c r="E27" s="224"/>
      <c r="G27" s="237"/>
    </row>
    <row r="28" spans="2:8">
      <c r="B28" s="224"/>
      <c r="C28" s="224"/>
      <c r="D28" s="234" t="s">
        <v>1182</v>
      </c>
      <c r="E28" s="224"/>
      <c r="G28" s="239" t="s">
        <v>1181</v>
      </c>
      <c r="H28" s="235">
        <f>+SUM(H29:H52)</f>
        <v>0</v>
      </c>
    </row>
    <row r="29" spans="2:8">
      <c r="B29" s="224"/>
      <c r="C29" s="224"/>
      <c r="D29" s="234"/>
      <c r="E29" s="224"/>
      <c r="G29" s="239"/>
      <c r="H29" s="235"/>
    </row>
    <row r="30" spans="2:8">
      <c r="B30" s="224"/>
      <c r="C30" s="224"/>
      <c r="D30" s="234" t="s">
        <v>1180</v>
      </c>
      <c r="E30" s="224"/>
      <c r="G30" s="237"/>
    </row>
    <row r="31" spans="2:8" ht="26.4">
      <c r="B31" s="224" t="s">
        <v>984</v>
      </c>
      <c r="C31" s="224" t="s">
        <v>1179</v>
      </c>
      <c r="D31" s="225" t="s">
        <v>1178</v>
      </c>
      <c r="E31" s="224" t="s">
        <v>974</v>
      </c>
      <c r="F31" s="223">
        <v>3</v>
      </c>
      <c r="G31" s="237"/>
      <c r="H31" s="221">
        <f t="shared" ref="H31:H38" si="0">ROUND(F31*G31,2)</f>
        <v>0</v>
      </c>
    </row>
    <row r="32" spans="2:8" ht="39.6">
      <c r="B32" s="224" t="s">
        <v>983</v>
      </c>
      <c r="C32" s="224" t="s">
        <v>1215</v>
      </c>
      <c r="D32" s="225" t="s">
        <v>1214</v>
      </c>
      <c r="E32" s="224" t="s">
        <v>974</v>
      </c>
      <c r="F32" s="223">
        <v>1</v>
      </c>
      <c r="G32" s="237"/>
      <c r="H32" s="221">
        <f t="shared" si="0"/>
        <v>0</v>
      </c>
    </row>
    <row r="33" spans="2:8" ht="39.6">
      <c r="B33" s="224" t="s">
        <v>980</v>
      </c>
      <c r="C33" s="224" t="s">
        <v>1213</v>
      </c>
      <c r="D33" s="225" t="s">
        <v>1212</v>
      </c>
      <c r="E33" s="224" t="s">
        <v>974</v>
      </c>
      <c r="F33" s="223">
        <v>2</v>
      </c>
      <c r="G33" s="237"/>
      <c r="H33" s="221">
        <f t="shared" si="0"/>
        <v>0</v>
      </c>
    </row>
    <row r="34" spans="2:8" ht="52.8">
      <c r="B34" s="224" t="s">
        <v>976</v>
      </c>
      <c r="C34" s="224" t="s">
        <v>1175</v>
      </c>
      <c r="D34" s="225" t="s">
        <v>1174</v>
      </c>
      <c r="E34" s="224" t="s">
        <v>974</v>
      </c>
      <c r="F34" s="223">
        <v>3</v>
      </c>
      <c r="G34" s="237"/>
      <c r="H34" s="221">
        <f t="shared" si="0"/>
        <v>0</v>
      </c>
    </row>
    <row r="35" spans="2:8" ht="52.8">
      <c r="B35" s="224" t="s">
        <v>1073</v>
      </c>
      <c r="C35" s="224" t="s">
        <v>1170</v>
      </c>
      <c r="D35" s="225" t="s">
        <v>1169</v>
      </c>
      <c r="E35" s="224" t="s">
        <v>974</v>
      </c>
      <c r="F35" s="223">
        <v>1</v>
      </c>
      <c r="G35" s="237"/>
      <c r="H35" s="221">
        <f t="shared" si="0"/>
        <v>0</v>
      </c>
    </row>
    <row r="36" spans="2:8" ht="52.8">
      <c r="B36" s="224" t="s">
        <v>1070</v>
      </c>
      <c r="C36" s="224" t="s">
        <v>1211</v>
      </c>
      <c r="D36" s="225" t="s">
        <v>1210</v>
      </c>
      <c r="E36" s="224" t="s">
        <v>974</v>
      </c>
      <c r="F36" s="223">
        <v>2</v>
      </c>
      <c r="G36" s="237"/>
      <c r="H36" s="221">
        <f t="shared" si="0"/>
        <v>0</v>
      </c>
    </row>
    <row r="37" spans="2:8" ht="52.8">
      <c r="B37" s="224" t="s">
        <v>1066</v>
      </c>
      <c r="C37" s="224" t="s">
        <v>1209</v>
      </c>
      <c r="D37" s="225" t="s">
        <v>1208</v>
      </c>
      <c r="E37" s="224" t="s">
        <v>974</v>
      </c>
      <c r="F37" s="223">
        <v>2</v>
      </c>
      <c r="G37" s="237"/>
      <c r="H37" s="221">
        <f t="shared" si="0"/>
        <v>0</v>
      </c>
    </row>
    <row r="38" spans="2:8" ht="52.8">
      <c r="B38" s="224" t="s">
        <v>1063</v>
      </c>
      <c r="C38" s="224" t="s">
        <v>1207</v>
      </c>
      <c r="D38" s="225" t="s">
        <v>1206</v>
      </c>
      <c r="E38" s="224" t="s">
        <v>974</v>
      </c>
      <c r="F38" s="223">
        <v>1</v>
      </c>
      <c r="G38" s="237"/>
      <c r="H38" s="221">
        <f t="shared" si="0"/>
        <v>0</v>
      </c>
    </row>
    <row r="39" spans="2:8">
      <c r="B39" s="224"/>
      <c r="C39" s="224"/>
      <c r="E39" s="224"/>
      <c r="G39" s="237"/>
    </row>
    <row r="40" spans="2:8">
      <c r="B40" s="224"/>
      <c r="C40" s="224"/>
      <c r="D40" s="234" t="s">
        <v>1162</v>
      </c>
      <c r="E40" s="224"/>
      <c r="G40" s="237"/>
    </row>
    <row r="41" spans="2:8" ht="52.8">
      <c r="B41" s="224" t="s">
        <v>984</v>
      </c>
      <c r="C41" s="224" t="s">
        <v>1161</v>
      </c>
      <c r="D41" s="225" t="s">
        <v>1160</v>
      </c>
      <c r="E41" s="224" t="s">
        <v>928</v>
      </c>
      <c r="F41" s="223">
        <v>4</v>
      </c>
      <c r="G41" s="237"/>
      <c r="H41" s="221">
        <f>ROUND(F41*G41,2)</f>
        <v>0</v>
      </c>
    </row>
    <row r="42" spans="2:8" ht="52.8">
      <c r="B42" s="224"/>
      <c r="C42" s="224"/>
      <c r="D42" s="233" t="s">
        <v>1152</v>
      </c>
      <c r="E42" s="224"/>
      <c r="G42" s="237"/>
    </row>
    <row r="43" spans="2:8" ht="26.4">
      <c r="B43" s="224" t="s">
        <v>983</v>
      </c>
      <c r="C43" s="224" t="s">
        <v>1159</v>
      </c>
      <c r="D43" s="225" t="s">
        <v>1158</v>
      </c>
      <c r="E43" s="224" t="s">
        <v>928</v>
      </c>
      <c r="F43" s="223">
        <v>4</v>
      </c>
      <c r="G43" s="237"/>
      <c r="H43" s="221">
        <f>ROUND(F43*G43,2)</f>
        <v>0</v>
      </c>
    </row>
    <row r="44" spans="2:8" ht="66">
      <c r="B44" s="224" t="s">
        <v>980</v>
      </c>
      <c r="C44" s="224" t="s">
        <v>1157</v>
      </c>
      <c r="D44" s="225" t="s">
        <v>1156</v>
      </c>
      <c r="E44" s="224" t="s">
        <v>930</v>
      </c>
      <c r="F44" s="223">
        <v>8.5</v>
      </c>
      <c r="G44" s="237"/>
      <c r="H44" s="221">
        <f>ROUND(F44*G44,2)</f>
        <v>0</v>
      </c>
    </row>
    <row r="45" spans="2:8" ht="66">
      <c r="B45" s="224"/>
      <c r="C45" s="224"/>
      <c r="D45" s="233" t="s">
        <v>1155</v>
      </c>
      <c r="E45" s="224"/>
      <c r="G45" s="237"/>
    </row>
    <row r="46" spans="2:8" ht="52.8">
      <c r="B46" s="224" t="s">
        <v>976</v>
      </c>
      <c r="C46" s="224" t="s">
        <v>1154</v>
      </c>
      <c r="D46" s="225" t="s">
        <v>1153</v>
      </c>
      <c r="E46" s="224" t="s">
        <v>930</v>
      </c>
      <c r="F46" s="223">
        <v>3.5</v>
      </c>
      <c r="G46" s="237"/>
      <c r="H46" s="221">
        <f>ROUND(F46*G46,2)</f>
        <v>0</v>
      </c>
    </row>
    <row r="47" spans="2:8" ht="52.8">
      <c r="B47" s="224"/>
      <c r="C47" s="224"/>
      <c r="D47" s="233" t="s">
        <v>1152</v>
      </c>
      <c r="E47" s="224"/>
      <c r="G47" s="237"/>
    </row>
    <row r="48" spans="2:8" ht="39.6">
      <c r="B48" s="224" t="s">
        <v>1073</v>
      </c>
      <c r="C48" s="224" t="s">
        <v>1151</v>
      </c>
      <c r="D48" s="225" t="s">
        <v>1150</v>
      </c>
      <c r="E48" s="224" t="s">
        <v>928</v>
      </c>
      <c r="F48" s="223">
        <v>4.8</v>
      </c>
      <c r="G48" s="237"/>
      <c r="H48" s="221">
        <f>ROUND(F48*G48,2)</f>
        <v>0</v>
      </c>
    </row>
    <row r="49" spans="2:8">
      <c r="B49" s="224"/>
      <c r="C49" s="224"/>
      <c r="E49" s="224"/>
      <c r="G49" s="237"/>
    </row>
    <row r="50" spans="2:8">
      <c r="B50" s="224"/>
      <c r="C50" s="224"/>
      <c r="D50" s="234" t="s">
        <v>1205</v>
      </c>
      <c r="E50" s="224"/>
      <c r="G50" s="237"/>
    </row>
    <row r="51" spans="2:8" ht="39.6">
      <c r="B51" s="224" t="s">
        <v>984</v>
      </c>
      <c r="C51" s="224" t="s">
        <v>1204</v>
      </c>
      <c r="D51" s="225" t="s">
        <v>1203</v>
      </c>
      <c r="E51" s="224" t="s">
        <v>1202</v>
      </c>
      <c r="F51" s="223">
        <v>1</v>
      </c>
      <c r="G51" s="237"/>
      <c r="H51" s="221">
        <f>ROUND(F51*G51,2)</f>
        <v>0</v>
      </c>
    </row>
    <row r="52" spans="2:8">
      <c r="B52" s="224"/>
      <c r="C52" s="224"/>
      <c r="E52" s="224"/>
    </row>
    <row r="53" spans="2:8" ht="17.399999999999999" customHeight="1">
      <c r="B53" s="224"/>
      <c r="C53" s="224"/>
      <c r="D53" s="232" t="str">
        <f>D9</f>
        <v>1 PREDDELA</v>
      </c>
      <c r="E53" s="231">
        <f>H9</f>
        <v>0</v>
      </c>
    </row>
    <row r="54" spans="2:8" ht="17.399999999999999" customHeight="1">
      <c r="B54" s="224"/>
      <c r="C54" s="224"/>
      <c r="D54" s="232" t="str">
        <f>D14</f>
        <v>2 ZEMELJSKA DELA</v>
      </c>
      <c r="E54" s="231">
        <f>H14</f>
        <v>0</v>
      </c>
    </row>
    <row r="55" spans="2:8" ht="17.399999999999999" customHeight="1">
      <c r="B55" s="224"/>
      <c r="C55" s="224"/>
      <c r="D55" s="232" t="str">
        <f>D20</f>
        <v>3 VOZIŠČNE KONSTRUKCIJE</v>
      </c>
      <c r="E55" s="231">
        <f>H20</f>
        <v>0</v>
      </c>
    </row>
    <row r="56" spans="2:8" ht="17.399999999999999" customHeight="1">
      <c r="B56" s="224"/>
      <c r="C56" s="224"/>
      <c r="D56" s="230" t="str">
        <f>D28</f>
        <v>6 OPREMA CEST</v>
      </c>
      <c r="E56" s="229">
        <f>H28</f>
        <v>0</v>
      </c>
    </row>
    <row r="57" spans="2:8" ht="17.399999999999999" customHeight="1">
      <c r="B57" s="224"/>
      <c r="C57" s="224"/>
      <c r="D57" s="228" t="s">
        <v>972</v>
      </c>
      <c r="E57" s="227">
        <f>+SUM(E53:E56)</f>
        <v>0</v>
      </c>
    </row>
    <row r="58" spans="2:8" ht="17.399999999999999" customHeight="1">
      <c r="B58" s="224"/>
      <c r="C58" s="224"/>
      <c r="D58" s="228" t="s">
        <v>971</v>
      </c>
      <c r="E58" s="227">
        <f>0.22*E57</f>
        <v>0</v>
      </c>
    </row>
    <row r="59" spans="2:8" ht="17.399999999999999" customHeight="1">
      <c r="B59" s="224"/>
      <c r="C59" s="224"/>
      <c r="D59" s="228" t="s">
        <v>970</v>
      </c>
      <c r="E59" s="227">
        <f>+SUM(E57:E58)</f>
        <v>0</v>
      </c>
    </row>
    <row r="61" spans="2:8" ht="17.399999999999999" customHeight="1">
      <c r="G61" s="226"/>
    </row>
  </sheetData>
  <sheetProtection algorithmName="SHA-512" hashValue="xEvGsxac93hxabk7LBvEDvNRMCU6fMADDwZx0ReV/QudVMqYIuM684hLTW4m/px5rJ/LYseCqMZmGzmlHLIqNQ==" saltValue="TO9QzyVOCfbaz0PvDCnpog==" spinCount="100000" sheet="1" objects="1" scenarios="1"/>
  <mergeCells count="1">
    <mergeCell ref="D5:H5"/>
  </mergeCells>
  <pageMargins left="0.98425196850393704" right="0.39370078740157499" top="0.78740157480314998" bottom="0.78740157480314998" header="0" footer="0.196850393700787"/>
  <pageSetup paperSize="9" scale="70" fitToHeight="50" orientation="portrait" r:id="rId1"/>
  <headerFooter>
    <oddFooter>&amp;CStran &amp;P od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9B1D6-D265-4C83-978B-1F19D658A73C}">
  <sheetPr>
    <pageSetUpPr fitToPage="1"/>
  </sheetPr>
  <dimension ref="B1:H40"/>
  <sheetViews>
    <sheetView view="pageBreakPreview" zoomScaleNormal="100" zoomScaleSheetLayoutView="100" workbookViewId="0">
      <pane ySplit="7" topLeftCell="A25" activePane="bottomLeft" state="frozen"/>
      <selection activeCell="B1" sqref="B1:H1"/>
      <selection pane="bottomLeft" activeCell="H23" sqref="H23"/>
    </sheetView>
  </sheetViews>
  <sheetFormatPr defaultRowHeight="13.2"/>
  <cols>
    <col min="1" max="1" width="9.109375" style="220"/>
    <col min="2" max="3" width="10.6640625" style="220" customWidth="1"/>
    <col min="4" max="4" width="47.6640625" style="225" customWidth="1"/>
    <col min="5" max="5" width="14.6640625" style="220" customWidth="1"/>
    <col min="6" max="6" width="12.6640625" style="223" customWidth="1"/>
    <col min="7" max="7" width="15.6640625" style="222" customWidth="1"/>
    <col min="8" max="8" width="15.6640625" style="221" customWidth="1"/>
    <col min="9" max="257" width="9.109375" style="220"/>
    <col min="258" max="259" width="10.6640625" style="220" customWidth="1"/>
    <col min="260" max="260" width="47.6640625" style="220" customWidth="1"/>
    <col min="261" max="261" width="14.6640625" style="220" customWidth="1"/>
    <col min="262" max="262" width="12.6640625" style="220" customWidth="1"/>
    <col min="263" max="264" width="15.6640625" style="220" customWidth="1"/>
    <col min="265" max="513" width="9.109375" style="220"/>
    <col min="514" max="515" width="10.6640625" style="220" customWidth="1"/>
    <col min="516" max="516" width="47.6640625" style="220" customWidth="1"/>
    <col min="517" max="517" width="14.6640625" style="220" customWidth="1"/>
    <col min="518" max="518" width="12.6640625" style="220" customWidth="1"/>
    <col min="519" max="520" width="15.6640625" style="220" customWidth="1"/>
    <col min="521" max="769" width="9.109375" style="220"/>
    <col min="770" max="771" width="10.6640625" style="220" customWidth="1"/>
    <col min="772" max="772" width="47.6640625" style="220" customWidth="1"/>
    <col min="773" max="773" width="14.6640625" style="220" customWidth="1"/>
    <col min="774" max="774" width="12.6640625" style="220" customWidth="1"/>
    <col min="775" max="776" width="15.6640625" style="220" customWidth="1"/>
    <col min="777" max="1025" width="9.109375" style="220"/>
    <col min="1026" max="1027" width="10.6640625" style="220" customWidth="1"/>
    <col min="1028" max="1028" width="47.6640625" style="220" customWidth="1"/>
    <col min="1029" max="1029" width="14.6640625" style="220" customWidth="1"/>
    <col min="1030" max="1030" width="12.6640625" style="220" customWidth="1"/>
    <col min="1031" max="1032" width="15.6640625" style="220" customWidth="1"/>
    <col min="1033" max="1281" width="9.109375" style="220"/>
    <col min="1282" max="1283" width="10.6640625" style="220" customWidth="1"/>
    <col min="1284" max="1284" width="47.6640625" style="220" customWidth="1"/>
    <col min="1285" max="1285" width="14.6640625" style="220" customWidth="1"/>
    <col min="1286" max="1286" width="12.6640625" style="220" customWidth="1"/>
    <col min="1287" max="1288" width="15.6640625" style="220" customWidth="1"/>
    <col min="1289" max="1537" width="9.109375" style="220"/>
    <col min="1538" max="1539" width="10.6640625" style="220" customWidth="1"/>
    <col min="1540" max="1540" width="47.6640625" style="220" customWidth="1"/>
    <col min="1541" max="1541" width="14.6640625" style="220" customWidth="1"/>
    <col min="1542" max="1542" width="12.6640625" style="220" customWidth="1"/>
    <col min="1543" max="1544" width="15.6640625" style="220" customWidth="1"/>
    <col min="1545" max="1793" width="9.109375" style="220"/>
    <col min="1794" max="1795" width="10.6640625" style="220" customWidth="1"/>
    <col min="1796" max="1796" width="47.6640625" style="220" customWidth="1"/>
    <col min="1797" max="1797" width="14.6640625" style="220" customWidth="1"/>
    <col min="1798" max="1798" width="12.6640625" style="220" customWidth="1"/>
    <col min="1799" max="1800" width="15.6640625" style="220" customWidth="1"/>
    <col min="1801" max="2049" width="9.109375" style="220"/>
    <col min="2050" max="2051" width="10.6640625" style="220" customWidth="1"/>
    <col min="2052" max="2052" width="47.6640625" style="220" customWidth="1"/>
    <col min="2053" max="2053" width="14.6640625" style="220" customWidth="1"/>
    <col min="2054" max="2054" width="12.6640625" style="220" customWidth="1"/>
    <col min="2055" max="2056" width="15.6640625" style="220" customWidth="1"/>
    <col min="2057" max="2305" width="9.109375" style="220"/>
    <col min="2306" max="2307" width="10.6640625" style="220" customWidth="1"/>
    <col min="2308" max="2308" width="47.6640625" style="220" customWidth="1"/>
    <col min="2309" max="2309" width="14.6640625" style="220" customWidth="1"/>
    <col min="2310" max="2310" width="12.6640625" style="220" customWidth="1"/>
    <col min="2311" max="2312" width="15.6640625" style="220" customWidth="1"/>
    <col min="2313" max="2561" width="9.109375" style="220"/>
    <col min="2562" max="2563" width="10.6640625" style="220" customWidth="1"/>
    <col min="2564" max="2564" width="47.6640625" style="220" customWidth="1"/>
    <col min="2565" max="2565" width="14.6640625" style="220" customWidth="1"/>
    <col min="2566" max="2566" width="12.6640625" style="220" customWidth="1"/>
    <col min="2567" max="2568" width="15.6640625" style="220" customWidth="1"/>
    <col min="2569" max="2817" width="9.109375" style="220"/>
    <col min="2818" max="2819" width="10.6640625" style="220" customWidth="1"/>
    <col min="2820" max="2820" width="47.6640625" style="220" customWidth="1"/>
    <col min="2821" max="2821" width="14.6640625" style="220" customWidth="1"/>
    <col min="2822" max="2822" width="12.6640625" style="220" customWidth="1"/>
    <col min="2823" max="2824" width="15.6640625" style="220" customWidth="1"/>
    <col min="2825" max="3073" width="9.109375" style="220"/>
    <col min="3074" max="3075" width="10.6640625" style="220" customWidth="1"/>
    <col min="3076" max="3076" width="47.6640625" style="220" customWidth="1"/>
    <col min="3077" max="3077" width="14.6640625" style="220" customWidth="1"/>
    <col min="3078" max="3078" width="12.6640625" style="220" customWidth="1"/>
    <col min="3079" max="3080" width="15.6640625" style="220" customWidth="1"/>
    <col min="3081" max="3329" width="9.109375" style="220"/>
    <col min="3330" max="3331" width="10.6640625" style="220" customWidth="1"/>
    <col min="3332" max="3332" width="47.6640625" style="220" customWidth="1"/>
    <col min="3333" max="3333" width="14.6640625" style="220" customWidth="1"/>
    <col min="3334" max="3334" width="12.6640625" style="220" customWidth="1"/>
    <col min="3335" max="3336" width="15.6640625" style="220" customWidth="1"/>
    <col min="3337" max="3585" width="9.109375" style="220"/>
    <col min="3586" max="3587" width="10.6640625" style="220" customWidth="1"/>
    <col min="3588" max="3588" width="47.6640625" style="220" customWidth="1"/>
    <col min="3589" max="3589" width="14.6640625" style="220" customWidth="1"/>
    <col min="3590" max="3590" width="12.6640625" style="220" customWidth="1"/>
    <col min="3591" max="3592" width="15.6640625" style="220" customWidth="1"/>
    <col min="3593" max="3841" width="9.109375" style="220"/>
    <col min="3842" max="3843" width="10.6640625" style="220" customWidth="1"/>
    <col min="3844" max="3844" width="47.6640625" style="220" customWidth="1"/>
    <col min="3845" max="3845" width="14.6640625" style="220" customWidth="1"/>
    <col min="3846" max="3846" width="12.6640625" style="220" customWidth="1"/>
    <col min="3847" max="3848" width="15.6640625" style="220" customWidth="1"/>
    <col min="3849" max="4097" width="9.109375" style="220"/>
    <col min="4098" max="4099" width="10.6640625" style="220" customWidth="1"/>
    <col min="4100" max="4100" width="47.6640625" style="220" customWidth="1"/>
    <col min="4101" max="4101" width="14.6640625" style="220" customWidth="1"/>
    <col min="4102" max="4102" width="12.6640625" style="220" customWidth="1"/>
    <col min="4103" max="4104" width="15.6640625" style="220" customWidth="1"/>
    <col min="4105" max="4353" width="9.109375" style="220"/>
    <col min="4354" max="4355" width="10.6640625" style="220" customWidth="1"/>
    <col min="4356" max="4356" width="47.6640625" style="220" customWidth="1"/>
    <col min="4357" max="4357" width="14.6640625" style="220" customWidth="1"/>
    <col min="4358" max="4358" width="12.6640625" style="220" customWidth="1"/>
    <col min="4359" max="4360" width="15.6640625" style="220" customWidth="1"/>
    <col min="4361" max="4609" width="9.109375" style="220"/>
    <col min="4610" max="4611" width="10.6640625" style="220" customWidth="1"/>
    <col min="4612" max="4612" width="47.6640625" style="220" customWidth="1"/>
    <col min="4613" max="4613" width="14.6640625" style="220" customWidth="1"/>
    <col min="4614" max="4614" width="12.6640625" style="220" customWidth="1"/>
    <col min="4615" max="4616" width="15.6640625" style="220" customWidth="1"/>
    <col min="4617" max="4865" width="9.109375" style="220"/>
    <col min="4866" max="4867" width="10.6640625" style="220" customWidth="1"/>
    <col min="4868" max="4868" width="47.6640625" style="220" customWidth="1"/>
    <col min="4869" max="4869" width="14.6640625" style="220" customWidth="1"/>
    <col min="4870" max="4870" width="12.6640625" style="220" customWidth="1"/>
    <col min="4871" max="4872" width="15.6640625" style="220" customWidth="1"/>
    <col min="4873" max="5121" width="9.109375" style="220"/>
    <col min="5122" max="5123" width="10.6640625" style="220" customWidth="1"/>
    <col min="5124" max="5124" width="47.6640625" style="220" customWidth="1"/>
    <col min="5125" max="5125" width="14.6640625" style="220" customWidth="1"/>
    <col min="5126" max="5126" width="12.6640625" style="220" customWidth="1"/>
    <col min="5127" max="5128" width="15.6640625" style="220" customWidth="1"/>
    <col min="5129" max="5377" width="9.109375" style="220"/>
    <col min="5378" max="5379" width="10.6640625" style="220" customWidth="1"/>
    <col min="5380" max="5380" width="47.6640625" style="220" customWidth="1"/>
    <col min="5381" max="5381" width="14.6640625" style="220" customWidth="1"/>
    <col min="5382" max="5382" width="12.6640625" style="220" customWidth="1"/>
    <col min="5383" max="5384" width="15.6640625" style="220" customWidth="1"/>
    <col min="5385" max="5633" width="9.109375" style="220"/>
    <col min="5634" max="5635" width="10.6640625" style="220" customWidth="1"/>
    <col min="5636" max="5636" width="47.6640625" style="220" customWidth="1"/>
    <col min="5637" max="5637" width="14.6640625" style="220" customWidth="1"/>
    <col min="5638" max="5638" width="12.6640625" style="220" customWidth="1"/>
    <col min="5639" max="5640" width="15.6640625" style="220" customWidth="1"/>
    <col min="5641" max="5889" width="9.109375" style="220"/>
    <col min="5890" max="5891" width="10.6640625" style="220" customWidth="1"/>
    <col min="5892" max="5892" width="47.6640625" style="220" customWidth="1"/>
    <col min="5893" max="5893" width="14.6640625" style="220" customWidth="1"/>
    <col min="5894" max="5894" width="12.6640625" style="220" customWidth="1"/>
    <col min="5895" max="5896" width="15.6640625" style="220" customWidth="1"/>
    <col min="5897" max="6145" width="9.109375" style="220"/>
    <col min="6146" max="6147" width="10.6640625" style="220" customWidth="1"/>
    <col min="6148" max="6148" width="47.6640625" style="220" customWidth="1"/>
    <col min="6149" max="6149" width="14.6640625" style="220" customWidth="1"/>
    <col min="6150" max="6150" width="12.6640625" style="220" customWidth="1"/>
    <col min="6151" max="6152" width="15.6640625" style="220" customWidth="1"/>
    <col min="6153" max="6401" width="9.109375" style="220"/>
    <col min="6402" max="6403" width="10.6640625" style="220" customWidth="1"/>
    <col min="6404" max="6404" width="47.6640625" style="220" customWidth="1"/>
    <col min="6405" max="6405" width="14.6640625" style="220" customWidth="1"/>
    <col min="6406" max="6406" width="12.6640625" style="220" customWidth="1"/>
    <col min="6407" max="6408" width="15.6640625" style="220" customWidth="1"/>
    <col min="6409" max="6657" width="9.109375" style="220"/>
    <col min="6658" max="6659" width="10.6640625" style="220" customWidth="1"/>
    <col min="6660" max="6660" width="47.6640625" style="220" customWidth="1"/>
    <col min="6661" max="6661" width="14.6640625" style="220" customWidth="1"/>
    <col min="6662" max="6662" width="12.6640625" style="220" customWidth="1"/>
    <col min="6663" max="6664" width="15.6640625" style="220" customWidth="1"/>
    <col min="6665" max="6913" width="9.109375" style="220"/>
    <col min="6914" max="6915" width="10.6640625" style="220" customWidth="1"/>
    <col min="6916" max="6916" width="47.6640625" style="220" customWidth="1"/>
    <col min="6917" max="6917" width="14.6640625" style="220" customWidth="1"/>
    <col min="6918" max="6918" width="12.6640625" style="220" customWidth="1"/>
    <col min="6919" max="6920" width="15.6640625" style="220" customWidth="1"/>
    <col min="6921" max="7169" width="9.109375" style="220"/>
    <col min="7170" max="7171" width="10.6640625" style="220" customWidth="1"/>
    <col min="7172" max="7172" width="47.6640625" style="220" customWidth="1"/>
    <col min="7173" max="7173" width="14.6640625" style="220" customWidth="1"/>
    <col min="7174" max="7174" width="12.6640625" style="220" customWidth="1"/>
    <col min="7175" max="7176" width="15.6640625" style="220" customWidth="1"/>
    <col min="7177" max="7425" width="9.109375" style="220"/>
    <col min="7426" max="7427" width="10.6640625" style="220" customWidth="1"/>
    <col min="7428" max="7428" width="47.6640625" style="220" customWidth="1"/>
    <col min="7429" max="7429" width="14.6640625" style="220" customWidth="1"/>
    <col min="7430" max="7430" width="12.6640625" style="220" customWidth="1"/>
    <col min="7431" max="7432" width="15.6640625" style="220" customWidth="1"/>
    <col min="7433" max="7681" width="9.109375" style="220"/>
    <col min="7682" max="7683" width="10.6640625" style="220" customWidth="1"/>
    <col min="7684" max="7684" width="47.6640625" style="220" customWidth="1"/>
    <col min="7685" max="7685" width="14.6640625" style="220" customWidth="1"/>
    <col min="7686" max="7686" width="12.6640625" style="220" customWidth="1"/>
    <col min="7687" max="7688" width="15.6640625" style="220" customWidth="1"/>
    <col min="7689" max="7937" width="9.109375" style="220"/>
    <col min="7938" max="7939" width="10.6640625" style="220" customWidth="1"/>
    <col min="7940" max="7940" width="47.6640625" style="220" customWidth="1"/>
    <col min="7941" max="7941" width="14.6640625" style="220" customWidth="1"/>
    <col min="7942" max="7942" width="12.6640625" style="220" customWidth="1"/>
    <col min="7943" max="7944" width="15.6640625" style="220" customWidth="1"/>
    <col min="7945" max="8193" width="9.109375" style="220"/>
    <col min="8194" max="8195" width="10.6640625" style="220" customWidth="1"/>
    <col min="8196" max="8196" width="47.6640625" style="220" customWidth="1"/>
    <col min="8197" max="8197" width="14.6640625" style="220" customWidth="1"/>
    <col min="8198" max="8198" width="12.6640625" style="220" customWidth="1"/>
    <col min="8199" max="8200" width="15.6640625" style="220" customWidth="1"/>
    <col min="8201" max="8449" width="9.109375" style="220"/>
    <col min="8450" max="8451" width="10.6640625" style="220" customWidth="1"/>
    <col min="8452" max="8452" width="47.6640625" style="220" customWidth="1"/>
    <col min="8453" max="8453" width="14.6640625" style="220" customWidth="1"/>
    <col min="8454" max="8454" width="12.6640625" style="220" customWidth="1"/>
    <col min="8455" max="8456" width="15.6640625" style="220" customWidth="1"/>
    <col min="8457" max="8705" width="9.109375" style="220"/>
    <col min="8706" max="8707" width="10.6640625" style="220" customWidth="1"/>
    <col min="8708" max="8708" width="47.6640625" style="220" customWidth="1"/>
    <col min="8709" max="8709" width="14.6640625" style="220" customWidth="1"/>
    <col min="8710" max="8710" width="12.6640625" style="220" customWidth="1"/>
    <col min="8711" max="8712" width="15.6640625" style="220" customWidth="1"/>
    <col min="8713" max="8961" width="9.109375" style="220"/>
    <col min="8962" max="8963" width="10.6640625" style="220" customWidth="1"/>
    <col min="8964" max="8964" width="47.6640625" style="220" customWidth="1"/>
    <col min="8965" max="8965" width="14.6640625" style="220" customWidth="1"/>
    <col min="8966" max="8966" width="12.6640625" style="220" customWidth="1"/>
    <col min="8967" max="8968" width="15.6640625" style="220" customWidth="1"/>
    <col min="8969" max="9217" width="9.109375" style="220"/>
    <col min="9218" max="9219" width="10.6640625" style="220" customWidth="1"/>
    <col min="9220" max="9220" width="47.6640625" style="220" customWidth="1"/>
    <col min="9221" max="9221" width="14.6640625" style="220" customWidth="1"/>
    <col min="9222" max="9222" width="12.6640625" style="220" customWidth="1"/>
    <col min="9223" max="9224" width="15.6640625" style="220" customWidth="1"/>
    <col min="9225" max="9473" width="9.109375" style="220"/>
    <col min="9474" max="9475" width="10.6640625" style="220" customWidth="1"/>
    <col min="9476" max="9476" width="47.6640625" style="220" customWidth="1"/>
    <col min="9477" max="9477" width="14.6640625" style="220" customWidth="1"/>
    <col min="9478" max="9478" width="12.6640625" style="220" customWidth="1"/>
    <col min="9479" max="9480" width="15.6640625" style="220" customWidth="1"/>
    <col min="9481" max="9729" width="9.109375" style="220"/>
    <col min="9730" max="9731" width="10.6640625" style="220" customWidth="1"/>
    <col min="9732" max="9732" width="47.6640625" style="220" customWidth="1"/>
    <col min="9733" max="9733" width="14.6640625" style="220" customWidth="1"/>
    <col min="9734" max="9734" width="12.6640625" style="220" customWidth="1"/>
    <col min="9735" max="9736" width="15.6640625" style="220" customWidth="1"/>
    <col min="9737" max="9985" width="9.109375" style="220"/>
    <col min="9986" max="9987" width="10.6640625" style="220" customWidth="1"/>
    <col min="9988" max="9988" width="47.6640625" style="220" customWidth="1"/>
    <col min="9989" max="9989" width="14.6640625" style="220" customWidth="1"/>
    <col min="9990" max="9990" width="12.6640625" style="220" customWidth="1"/>
    <col min="9991" max="9992" width="15.6640625" style="220" customWidth="1"/>
    <col min="9993" max="10241" width="9.109375" style="220"/>
    <col min="10242" max="10243" width="10.6640625" style="220" customWidth="1"/>
    <col min="10244" max="10244" width="47.6640625" style="220" customWidth="1"/>
    <col min="10245" max="10245" width="14.6640625" style="220" customWidth="1"/>
    <col min="10246" max="10246" width="12.6640625" style="220" customWidth="1"/>
    <col min="10247" max="10248" width="15.6640625" style="220" customWidth="1"/>
    <col min="10249" max="10497" width="9.109375" style="220"/>
    <col min="10498" max="10499" width="10.6640625" style="220" customWidth="1"/>
    <col min="10500" max="10500" width="47.6640625" style="220" customWidth="1"/>
    <col min="10501" max="10501" width="14.6640625" style="220" customWidth="1"/>
    <col min="10502" max="10502" width="12.6640625" style="220" customWidth="1"/>
    <col min="10503" max="10504" width="15.6640625" style="220" customWidth="1"/>
    <col min="10505" max="10753" width="9.109375" style="220"/>
    <col min="10754" max="10755" width="10.6640625" style="220" customWidth="1"/>
    <col min="10756" max="10756" width="47.6640625" style="220" customWidth="1"/>
    <col min="10757" max="10757" width="14.6640625" style="220" customWidth="1"/>
    <col min="10758" max="10758" width="12.6640625" style="220" customWidth="1"/>
    <col min="10759" max="10760" width="15.6640625" style="220" customWidth="1"/>
    <col min="10761" max="11009" width="9.109375" style="220"/>
    <col min="11010" max="11011" width="10.6640625" style="220" customWidth="1"/>
    <col min="11012" max="11012" width="47.6640625" style="220" customWidth="1"/>
    <col min="11013" max="11013" width="14.6640625" style="220" customWidth="1"/>
    <col min="11014" max="11014" width="12.6640625" style="220" customWidth="1"/>
    <col min="11015" max="11016" width="15.6640625" style="220" customWidth="1"/>
    <col min="11017" max="11265" width="9.109375" style="220"/>
    <col min="11266" max="11267" width="10.6640625" style="220" customWidth="1"/>
    <col min="11268" max="11268" width="47.6640625" style="220" customWidth="1"/>
    <col min="11269" max="11269" width="14.6640625" style="220" customWidth="1"/>
    <col min="11270" max="11270" width="12.6640625" style="220" customWidth="1"/>
    <col min="11271" max="11272" width="15.6640625" style="220" customWidth="1"/>
    <col min="11273" max="11521" width="9.109375" style="220"/>
    <col min="11522" max="11523" width="10.6640625" style="220" customWidth="1"/>
    <col min="11524" max="11524" width="47.6640625" style="220" customWidth="1"/>
    <col min="11525" max="11525" width="14.6640625" style="220" customWidth="1"/>
    <col min="11526" max="11526" width="12.6640625" style="220" customWidth="1"/>
    <col min="11527" max="11528" width="15.6640625" style="220" customWidth="1"/>
    <col min="11529" max="11777" width="9.109375" style="220"/>
    <col min="11778" max="11779" width="10.6640625" style="220" customWidth="1"/>
    <col min="11780" max="11780" width="47.6640625" style="220" customWidth="1"/>
    <col min="11781" max="11781" width="14.6640625" style="220" customWidth="1"/>
    <col min="11782" max="11782" width="12.6640625" style="220" customWidth="1"/>
    <col min="11783" max="11784" width="15.6640625" style="220" customWidth="1"/>
    <col min="11785" max="12033" width="9.109375" style="220"/>
    <col min="12034" max="12035" width="10.6640625" style="220" customWidth="1"/>
    <col min="12036" max="12036" width="47.6640625" style="220" customWidth="1"/>
    <col min="12037" max="12037" width="14.6640625" style="220" customWidth="1"/>
    <col min="12038" max="12038" width="12.6640625" style="220" customWidth="1"/>
    <col min="12039" max="12040" width="15.6640625" style="220" customWidth="1"/>
    <col min="12041" max="12289" width="9.109375" style="220"/>
    <col min="12290" max="12291" width="10.6640625" style="220" customWidth="1"/>
    <col min="12292" max="12292" width="47.6640625" style="220" customWidth="1"/>
    <col min="12293" max="12293" width="14.6640625" style="220" customWidth="1"/>
    <col min="12294" max="12294" width="12.6640625" style="220" customWidth="1"/>
    <col min="12295" max="12296" width="15.6640625" style="220" customWidth="1"/>
    <col min="12297" max="12545" width="9.109375" style="220"/>
    <col min="12546" max="12547" width="10.6640625" style="220" customWidth="1"/>
    <col min="12548" max="12548" width="47.6640625" style="220" customWidth="1"/>
    <col min="12549" max="12549" width="14.6640625" style="220" customWidth="1"/>
    <col min="12550" max="12550" width="12.6640625" style="220" customWidth="1"/>
    <col min="12551" max="12552" width="15.6640625" style="220" customWidth="1"/>
    <col min="12553" max="12801" width="9.109375" style="220"/>
    <col min="12802" max="12803" width="10.6640625" style="220" customWidth="1"/>
    <col min="12804" max="12804" width="47.6640625" style="220" customWidth="1"/>
    <col min="12805" max="12805" width="14.6640625" style="220" customWidth="1"/>
    <col min="12806" max="12806" width="12.6640625" style="220" customWidth="1"/>
    <col min="12807" max="12808" width="15.6640625" style="220" customWidth="1"/>
    <col min="12809" max="13057" width="9.109375" style="220"/>
    <col min="13058" max="13059" width="10.6640625" style="220" customWidth="1"/>
    <col min="13060" max="13060" width="47.6640625" style="220" customWidth="1"/>
    <col min="13061" max="13061" width="14.6640625" style="220" customWidth="1"/>
    <col min="13062" max="13062" width="12.6640625" style="220" customWidth="1"/>
    <col min="13063" max="13064" width="15.6640625" style="220" customWidth="1"/>
    <col min="13065" max="13313" width="9.109375" style="220"/>
    <col min="13314" max="13315" width="10.6640625" style="220" customWidth="1"/>
    <col min="13316" max="13316" width="47.6640625" style="220" customWidth="1"/>
    <col min="13317" max="13317" width="14.6640625" style="220" customWidth="1"/>
    <col min="13318" max="13318" width="12.6640625" style="220" customWidth="1"/>
    <col min="13319" max="13320" width="15.6640625" style="220" customWidth="1"/>
    <col min="13321" max="13569" width="9.109375" style="220"/>
    <col min="13570" max="13571" width="10.6640625" style="220" customWidth="1"/>
    <col min="13572" max="13572" width="47.6640625" style="220" customWidth="1"/>
    <col min="13573" max="13573" width="14.6640625" style="220" customWidth="1"/>
    <col min="13574" max="13574" width="12.6640625" style="220" customWidth="1"/>
    <col min="13575" max="13576" width="15.6640625" style="220" customWidth="1"/>
    <col min="13577" max="13825" width="9.109375" style="220"/>
    <col min="13826" max="13827" width="10.6640625" style="220" customWidth="1"/>
    <col min="13828" max="13828" width="47.6640625" style="220" customWidth="1"/>
    <col min="13829" max="13829" width="14.6640625" style="220" customWidth="1"/>
    <col min="13830" max="13830" width="12.6640625" style="220" customWidth="1"/>
    <col min="13831" max="13832" width="15.6640625" style="220" customWidth="1"/>
    <col min="13833" max="14081" width="9.109375" style="220"/>
    <col min="14082" max="14083" width="10.6640625" style="220" customWidth="1"/>
    <col min="14084" max="14084" width="47.6640625" style="220" customWidth="1"/>
    <col min="14085" max="14085" width="14.6640625" style="220" customWidth="1"/>
    <col min="14086" max="14086" width="12.6640625" style="220" customWidth="1"/>
    <col min="14087" max="14088" width="15.6640625" style="220" customWidth="1"/>
    <col min="14089" max="14337" width="9.109375" style="220"/>
    <col min="14338" max="14339" width="10.6640625" style="220" customWidth="1"/>
    <col min="14340" max="14340" width="47.6640625" style="220" customWidth="1"/>
    <col min="14341" max="14341" width="14.6640625" style="220" customWidth="1"/>
    <col min="14342" max="14342" width="12.6640625" style="220" customWidth="1"/>
    <col min="14343" max="14344" width="15.6640625" style="220" customWidth="1"/>
    <col min="14345" max="14593" width="9.109375" style="220"/>
    <col min="14594" max="14595" width="10.6640625" style="220" customWidth="1"/>
    <col min="14596" max="14596" width="47.6640625" style="220" customWidth="1"/>
    <col min="14597" max="14597" width="14.6640625" style="220" customWidth="1"/>
    <col min="14598" max="14598" width="12.6640625" style="220" customWidth="1"/>
    <col min="14599" max="14600" width="15.6640625" style="220" customWidth="1"/>
    <col min="14601" max="14849" width="9.109375" style="220"/>
    <col min="14850" max="14851" width="10.6640625" style="220" customWidth="1"/>
    <col min="14852" max="14852" width="47.6640625" style="220" customWidth="1"/>
    <col min="14853" max="14853" width="14.6640625" style="220" customWidth="1"/>
    <col min="14854" max="14854" width="12.6640625" style="220" customWidth="1"/>
    <col min="14855" max="14856" width="15.6640625" style="220" customWidth="1"/>
    <col min="14857" max="15105" width="9.109375" style="220"/>
    <col min="15106" max="15107" width="10.6640625" style="220" customWidth="1"/>
    <col min="15108" max="15108" width="47.6640625" style="220" customWidth="1"/>
    <col min="15109" max="15109" width="14.6640625" style="220" customWidth="1"/>
    <col min="15110" max="15110" width="12.6640625" style="220" customWidth="1"/>
    <col min="15111" max="15112" width="15.6640625" style="220" customWidth="1"/>
    <col min="15113" max="15361" width="9.109375" style="220"/>
    <col min="15362" max="15363" width="10.6640625" style="220" customWidth="1"/>
    <col min="15364" max="15364" width="47.6640625" style="220" customWidth="1"/>
    <col min="15365" max="15365" width="14.6640625" style="220" customWidth="1"/>
    <col min="15366" max="15366" width="12.6640625" style="220" customWidth="1"/>
    <col min="15367" max="15368" width="15.6640625" style="220" customWidth="1"/>
    <col min="15369" max="15617" width="9.109375" style="220"/>
    <col min="15618" max="15619" width="10.6640625" style="220" customWidth="1"/>
    <col min="15620" max="15620" width="47.6640625" style="220" customWidth="1"/>
    <col min="15621" max="15621" width="14.6640625" style="220" customWidth="1"/>
    <col min="15622" max="15622" width="12.6640625" style="220" customWidth="1"/>
    <col min="15623" max="15624" width="15.6640625" style="220" customWidth="1"/>
    <col min="15625" max="15873" width="9.109375" style="220"/>
    <col min="15874" max="15875" width="10.6640625" style="220" customWidth="1"/>
    <col min="15876" max="15876" width="47.6640625" style="220" customWidth="1"/>
    <col min="15877" max="15877" width="14.6640625" style="220" customWidth="1"/>
    <col min="15878" max="15878" width="12.6640625" style="220" customWidth="1"/>
    <col min="15879" max="15880" width="15.6640625" style="220" customWidth="1"/>
    <col min="15881" max="16129" width="9.109375" style="220"/>
    <col min="16130" max="16131" width="10.6640625" style="220" customWidth="1"/>
    <col min="16132" max="16132" width="47.6640625" style="220" customWidth="1"/>
    <col min="16133" max="16133" width="14.6640625" style="220" customWidth="1"/>
    <col min="16134" max="16134" width="12.6640625" style="220" customWidth="1"/>
    <col min="16135" max="16136" width="15.6640625" style="220" customWidth="1"/>
    <col min="16137" max="16384" width="9.109375" style="220"/>
  </cols>
  <sheetData>
    <row r="1" spans="2:8" ht="20.100000000000001" customHeight="1">
      <c r="B1" s="262"/>
    </row>
    <row r="2" spans="2:8" s="258" customFormat="1" ht="15" customHeight="1">
      <c r="B2" s="258" t="s">
        <v>1102</v>
      </c>
      <c r="C2" s="263" t="s">
        <v>1201</v>
      </c>
      <c r="F2" s="223"/>
      <c r="G2" s="261"/>
      <c r="H2" s="221"/>
    </row>
    <row r="3" spans="2:8" s="258" customFormat="1" ht="15" customHeight="1">
      <c r="B3" s="258" t="s">
        <v>1101</v>
      </c>
      <c r="C3" s="263" t="s">
        <v>969</v>
      </c>
      <c r="F3" s="223"/>
      <c r="G3" s="261"/>
      <c r="H3" s="221"/>
    </row>
    <row r="4" spans="2:8" s="258" customFormat="1" ht="15" customHeight="1">
      <c r="B4" s="258" t="s">
        <v>1100</v>
      </c>
      <c r="C4" s="263" t="s">
        <v>1200</v>
      </c>
      <c r="F4" s="223"/>
      <c r="G4" s="261"/>
      <c r="H4" s="221"/>
    </row>
    <row r="5" spans="2:8" s="258" customFormat="1" ht="20.100000000000001" customHeight="1">
      <c r="B5" s="258" t="s">
        <v>1099</v>
      </c>
      <c r="C5" s="263" t="s">
        <v>1199</v>
      </c>
      <c r="D5" s="714" t="s">
        <v>1098</v>
      </c>
      <c r="E5" s="714"/>
      <c r="F5" s="714"/>
      <c r="G5" s="714"/>
      <c r="H5" s="714"/>
    </row>
    <row r="6" spans="2:8" s="252" customFormat="1" ht="9.9" customHeight="1">
      <c r="B6" s="256"/>
      <c r="C6" s="256"/>
      <c r="D6" s="257"/>
      <c r="E6" s="256"/>
      <c r="F6" s="255"/>
      <c r="G6" s="254"/>
      <c r="H6" s="253"/>
    </row>
    <row r="7" spans="2:8" s="246" customFormat="1" ht="32.1" customHeight="1" thickBot="1">
      <c r="B7" s="250" t="s">
        <v>1097</v>
      </c>
      <c r="C7" s="250" t="s">
        <v>1096</v>
      </c>
      <c r="D7" s="251" t="s">
        <v>4</v>
      </c>
      <c r="E7" s="250" t="s">
        <v>1095</v>
      </c>
      <c r="F7" s="249" t="s">
        <v>587</v>
      </c>
      <c r="G7" s="248" t="s">
        <v>1094</v>
      </c>
      <c r="H7" s="247" t="s">
        <v>1093</v>
      </c>
    </row>
    <row r="8" spans="2:8" s="240" customFormat="1" ht="9.9" customHeight="1">
      <c r="B8" s="244"/>
      <c r="C8" s="244"/>
      <c r="D8" s="245"/>
      <c r="E8" s="244"/>
      <c r="F8" s="243"/>
      <c r="G8" s="242"/>
      <c r="H8" s="241"/>
    </row>
    <row r="9" spans="2:8">
      <c r="B9" s="224"/>
      <c r="C9" s="224"/>
      <c r="D9" s="234" t="s">
        <v>1182</v>
      </c>
      <c r="E9" s="224"/>
      <c r="G9" s="226" t="s">
        <v>1181</v>
      </c>
      <c r="H9" s="235">
        <f>+SUM(H10:H33)</f>
        <v>0</v>
      </c>
    </row>
    <row r="10" spans="2:8">
      <c r="B10" s="224"/>
      <c r="C10" s="224"/>
      <c r="D10" s="234"/>
      <c r="E10" s="224"/>
      <c r="G10" s="226"/>
      <c r="H10" s="235"/>
    </row>
    <row r="11" spans="2:8">
      <c r="B11" s="224"/>
      <c r="C11" s="224"/>
      <c r="D11" s="234" t="s">
        <v>1180</v>
      </c>
      <c r="E11" s="224"/>
    </row>
    <row r="12" spans="2:8" ht="26.4">
      <c r="B12" s="224" t="s">
        <v>984</v>
      </c>
      <c r="C12" s="224" t="s">
        <v>1179</v>
      </c>
      <c r="D12" s="225" t="s">
        <v>1178</v>
      </c>
      <c r="E12" s="224" t="s">
        <v>974</v>
      </c>
      <c r="F12" s="223">
        <v>3</v>
      </c>
      <c r="G12" s="237"/>
      <c r="H12" s="221">
        <f t="shared" ref="H12:H20" si="0">ROUND(F12*G12,2)</f>
        <v>0</v>
      </c>
    </row>
    <row r="13" spans="2:8" ht="39.6">
      <c r="B13" s="224" t="s">
        <v>983</v>
      </c>
      <c r="C13" s="224" t="s">
        <v>1213</v>
      </c>
      <c r="D13" s="225" t="s">
        <v>1212</v>
      </c>
      <c r="E13" s="224" t="s">
        <v>974</v>
      </c>
      <c r="F13" s="223">
        <v>1</v>
      </c>
      <c r="G13" s="237"/>
      <c r="H13" s="221">
        <f t="shared" si="0"/>
        <v>0</v>
      </c>
    </row>
    <row r="14" spans="2:8" ht="39.6">
      <c r="B14" s="224" t="s">
        <v>980</v>
      </c>
      <c r="C14" s="224" t="s">
        <v>1177</v>
      </c>
      <c r="D14" s="225" t="s">
        <v>1176</v>
      </c>
      <c r="E14" s="224" t="s">
        <v>974</v>
      </c>
      <c r="F14" s="223">
        <v>1</v>
      </c>
      <c r="G14" s="237"/>
      <c r="H14" s="221">
        <f t="shared" si="0"/>
        <v>0</v>
      </c>
    </row>
    <row r="15" spans="2:8" ht="39.6">
      <c r="B15" s="224" t="s">
        <v>976</v>
      </c>
      <c r="C15" s="224" t="s">
        <v>1219</v>
      </c>
      <c r="D15" s="225" t="s">
        <v>1218</v>
      </c>
      <c r="E15" s="224" t="s">
        <v>974</v>
      </c>
      <c r="F15" s="223">
        <v>1</v>
      </c>
      <c r="G15" s="237"/>
      <c r="H15" s="221">
        <f t="shared" si="0"/>
        <v>0</v>
      </c>
    </row>
    <row r="16" spans="2:8" ht="52.8">
      <c r="B16" s="224" t="s">
        <v>1073</v>
      </c>
      <c r="C16" s="224" t="s">
        <v>1175</v>
      </c>
      <c r="D16" s="225" t="s">
        <v>1174</v>
      </c>
      <c r="E16" s="224" t="s">
        <v>974</v>
      </c>
      <c r="F16" s="223">
        <v>1</v>
      </c>
      <c r="G16" s="237"/>
      <c r="H16" s="221">
        <f t="shared" si="0"/>
        <v>0</v>
      </c>
    </row>
    <row r="17" spans="2:8" ht="52.8">
      <c r="B17" s="224" t="s">
        <v>1070</v>
      </c>
      <c r="C17" s="224" t="s">
        <v>1166</v>
      </c>
      <c r="D17" s="225" t="s">
        <v>1165</v>
      </c>
      <c r="E17" s="224" t="s">
        <v>974</v>
      </c>
      <c r="F17" s="223">
        <v>1</v>
      </c>
      <c r="G17" s="237"/>
      <c r="H17" s="221">
        <f t="shared" si="0"/>
        <v>0</v>
      </c>
    </row>
    <row r="18" spans="2:8" ht="52.8">
      <c r="B18" s="224" t="s">
        <v>1066</v>
      </c>
      <c r="C18" s="224" t="s">
        <v>1211</v>
      </c>
      <c r="D18" s="225" t="s">
        <v>1210</v>
      </c>
      <c r="E18" s="224" t="s">
        <v>974</v>
      </c>
      <c r="F18" s="223">
        <v>1</v>
      </c>
      <c r="G18" s="237"/>
      <c r="H18" s="221">
        <f t="shared" si="0"/>
        <v>0</v>
      </c>
    </row>
    <row r="19" spans="2:8" ht="52.8">
      <c r="B19" s="224" t="s">
        <v>1063</v>
      </c>
      <c r="C19" s="224" t="s">
        <v>1209</v>
      </c>
      <c r="D19" s="225" t="s">
        <v>1208</v>
      </c>
      <c r="E19" s="224" t="s">
        <v>974</v>
      </c>
      <c r="F19" s="223">
        <v>2</v>
      </c>
      <c r="G19" s="237"/>
      <c r="H19" s="221">
        <f t="shared" si="0"/>
        <v>0</v>
      </c>
    </row>
    <row r="20" spans="2:8" ht="52.8">
      <c r="B20" s="224" t="s">
        <v>1061</v>
      </c>
      <c r="C20" s="224" t="s">
        <v>1217</v>
      </c>
      <c r="D20" s="225" t="s">
        <v>1216</v>
      </c>
      <c r="E20" s="224" t="s">
        <v>974</v>
      </c>
      <c r="F20" s="223">
        <v>2</v>
      </c>
      <c r="G20" s="237"/>
      <c r="H20" s="221">
        <f t="shared" si="0"/>
        <v>0</v>
      </c>
    </row>
    <row r="21" spans="2:8">
      <c r="B21" s="224"/>
      <c r="C21" s="224"/>
      <c r="E21" s="224"/>
      <c r="G21" s="237"/>
    </row>
    <row r="22" spans="2:8">
      <c r="B22" s="224"/>
      <c r="C22" s="224"/>
      <c r="D22" s="234" t="s">
        <v>1162</v>
      </c>
      <c r="E22" s="224"/>
      <c r="G22" s="237"/>
    </row>
    <row r="23" spans="2:8" ht="52.8">
      <c r="B23" s="224" t="s">
        <v>984</v>
      </c>
      <c r="C23" s="224" t="s">
        <v>1161</v>
      </c>
      <c r="D23" s="225" t="s">
        <v>1160</v>
      </c>
      <c r="E23" s="224" t="s">
        <v>928</v>
      </c>
      <c r="F23" s="223">
        <v>4</v>
      </c>
      <c r="G23" s="237"/>
      <c r="H23" s="221">
        <f>ROUND(F23*G23,2)</f>
        <v>0</v>
      </c>
    </row>
    <row r="24" spans="2:8" ht="52.8">
      <c r="B24" s="224"/>
      <c r="C24" s="224"/>
      <c r="D24" s="233" t="s">
        <v>1152</v>
      </c>
      <c r="E24" s="224"/>
      <c r="G24" s="237"/>
    </row>
    <row r="25" spans="2:8" ht="26.4">
      <c r="B25" s="224" t="s">
        <v>983</v>
      </c>
      <c r="C25" s="224" t="s">
        <v>1159</v>
      </c>
      <c r="D25" s="225" t="s">
        <v>1158</v>
      </c>
      <c r="E25" s="224" t="s">
        <v>928</v>
      </c>
      <c r="F25" s="223">
        <v>4</v>
      </c>
      <c r="G25" s="237"/>
      <c r="H25" s="221">
        <f>ROUND(F25*G25,2)</f>
        <v>0</v>
      </c>
    </row>
    <row r="26" spans="2:8" ht="52.8">
      <c r="B26" s="224" t="s">
        <v>980</v>
      </c>
      <c r="C26" s="224" t="s">
        <v>1157</v>
      </c>
      <c r="D26" s="225" t="s">
        <v>1156</v>
      </c>
      <c r="E26" s="224" t="s">
        <v>930</v>
      </c>
      <c r="F26" s="223">
        <v>4</v>
      </c>
      <c r="G26" s="237"/>
      <c r="H26" s="221">
        <f>ROUND(F26*G26,2)</f>
        <v>0</v>
      </c>
    </row>
    <row r="27" spans="2:8" ht="66">
      <c r="B27" s="224"/>
      <c r="C27" s="224"/>
      <c r="D27" s="233" t="s">
        <v>1155</v>
      </c>
      <c r="E27" s="224"/>
      <c r="G27" s="237"/>
    </row>
    <row r="28" spans="2:8" ht="52.8">
      <c r="B28" s="224" t="s">
        <v>976</v>
      </c>
      <c r="C28" s="224" t="s">
        <v>1154</v>
      </c>
      <c r="D28" s="225" t="s">
        <v>1153</v>
      </c>
      <c r="E28" s="224" t="s">
        <v>930</v>
      </c>
      <c r="F28" s="223">
        <v>3</v>
      </c>
      <c r="G28" s="237"/>
      <c r="H28" s="221">
        <f>ROUND(F28*G28,2)</f>
        <v>0</v>
      </c>
    </row>
    <row r="29" spans="2:8" ht="52.8">
      <c r="B29" s="224"/>
      <c r="C29" s="224"/>
      <c r="D29" s="233" t="s">
        <v>1152</v>
      </c>
      <c r="E29" s="224"/>
      <c r="G29" s="237"/>
    </row>
    <row r="30" spans="2:8">
      <c r="B30" s="224"/>
      <c r="C30" s="224"/>
      <c r="E30" s="224"/>
      <c r="G30" s="237"/>
    </row>
    <row r="31" spans="2:8">
      <c r="B31" s="224"/>
      <c r="C31" s="224"/>
      <c r="D31" s="234" t="s">
        <v>1205</v>
      </c>
      <c r="E31" s="224"/>
      <c r="G31" s="237"/>
    </row>
    <row r="32" spans="2:8" ht="39.6">
      <c r="B32" s="224" t="s">
        <v>984</v>
      </c>
      <c r="C32" s="224" t="s">
        <v>1204</v>
      </c>
      <c r="D32" s="225" t="s">
        <v>1203</v>
      </c>
      <c r="E32" s="224" t="s">
        <v>1202</v>
      </c>
      <c r="F32" s="223">
        <v>1</v>
      </c>
      <c r="G32" s="237"/>
      <c r="H32" s="221">
        <f>ROUND(F32*G32,2)</f>
        <v>0</v>
      </c>
    </row>
    <row r="33" spans="2:7">
      <c r="B33" s="224"/>
      <c r="C33" s="224"/>
      <c r="E33" s="224"/>
    </row>
    <row r="34" spans="2:7" ht="17.399999999999999" customHeight="1">
      <c r="B34" s="224"/>
      <c r="C34" s="224"/>
      <c r="D34" s="230" t="str">
        <f>D9</f>
        <v>6 OPREMA CEST</v>
      </c>
      <c r="E34" s="229">
        <f>H9</f>
        <v>0</v>
      </c>
    </row>
    <row r="35" spans="2:7" ht="17.399999999999999" customHeight="1">
      <c r="B35" s="224"/>
      <c r="C35" s="224"/>
      <c r="D35" s="228" t="s">
        <v>972</v>
      </c>
      <c r="E35" s="227">
        <f>+SUM(E34:E34)</f>
        <v>0</v>
      </c>
    </row>
    <row r="36" spans="2:7" ht="17.399999999999999" customHeight="1">
      <c r="B36" s="224"/>
      <c r="C36" s="224"/>
      <c r="D36" s="228" t="s">
        <v>971</v>
      </c>
      <c r="E36" s="227">
        <f>0.22*E35</f>
        <v>0</v>
      </c>
    </row>
    <row r="37" spans="2:7" ht="17.399999999999999" customHeight="1">
      <c r="B37" s="224"/>
      <c r="C37" s="224"/>
      <c r="D37" s="228" t="s">
        <v>970</v>
      </c>
      <c r="E37" s="227">
        <f>+SUM(E35:E36)</f>
        <v>0</v>
      </c>
    </row>
    <row r="38" spans="2:7">
      <c r="B38" s="224"/>
      <c r="C38" s="224"/>
      <c r="E38" s="224"/>
    </row>
    <row r="39" spans="2:7" ht="17.399999999999999" customHeight="1">
      <c r="B39" s="224"/>
      <c r="C39" s="224"/>
      <c r="E39" s="224"/>
      <c r="G39" s="226"/>
    </row>
    <row r="40" spans="2:7">
      <c r="B40" s="224"/>
      <c r="C40" s="224"/>
      <c r="E40" s="224"/>
    </row>
  </sheetData>
  <sheetProtection algorithmName="SHA-512" hashValue="7GDWiZmv2dbeDKggyxZEZ/eZXd0QF72qxpoXJvY7P1CuUHFWNbpX/LlidH0aH0Vpa6k6sjinY4+KM1fwVYWFHw==" saltValue="RHqeGdflEkfNJbKZQ29Wpw==" spinCount="100000" sheet="1" objects="1" scenarios="1"/>
  <mergeCells count="1">
    <mergeCell ref="D5:H5"/>
  </mergeCells>
  <pageMargins left="0.98425196850393704" right="0.39370078740157499" top="0.78740157480314998" bottom="0.78740157480314998" header="0" footer="0.196850393700787"/>
  <pageSetup paperSize="9" scale="70" fitToHeight="50" orientation="portrait" r:id="rId1"/>
  <headerFooter>
    <oddFooter>&amp;CStran &amp;P od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3709D-C187-48E3-AB3D-E59EC21DB410}">
  <sheetPr>
    <pageSetUpPr fitToPage="1"/>
  </sheetPr>
  <dimension ref="B1:H30"/>
  <sheetViews>
    <sheetView view="pageBreakPreview" zoomScale="85" zoomScaleNormal="100" zoomScaleSheetLayoutView="85" workbookViewId="0">
      <pane ySplit="7" topLeftCell="A8" activePane="bottomLeft" state="frozen"/>
      <selection activeCell="B1" sqref="B1:H1"/>
      <selection pane="bottomLeft" activeCell="H15" sqref="H15"/>
    </sheetView>
  </sheetViews>
  <sheetFormatPr defaultRowHeight="13.2"/>
  <cols>
    <col min="1" max="1" width="9.109375" style="220"/>
    <col min="2" max="3" width="10.6640625" style="220" customWidth="1"/>
    <col min="4" max="4" width="47.6640625" style="225" customWidth="1"/>
    <col min="5" max="5" width="14.6640625" style="220" customWidth="1"/>
    <col min="6" max="6" width="12.6640625" style="223" customWidth="1"/>
    <col min="7" max="7" width="15.6640625" style="222" customWidth="1"/>
    <col min="8" max="8" width="15.6640625" style="221" customWidth="1"/>
    <col min="9" max="257" width="9.109375" style="220"/>
    <col min="258" max="259" width="10.6640625" style="220" customWidth="1"/>
    <col min="260" max="260" width="47.6640625" style="220" customWidth="1"/>
    <col min="261" max="261" width="14.6640625" style="220" customWidth="1"/>
    <col min="262" max="262" width="12.6640625" style="220" customWidth="1"/>
    <col min="263" max="264" width="15.6640625" style="220" customWidth="1"/>
    <col min="265" max="513" width="9.109375" style="220"/>
    <col min="514" max="515" width="10.6640625" style="220" customWidth="1"/>
    <col min="516" max="516" width="47.6640625" style="220" customWidth="1"/>
    <col min="517" max="517" width="14.6640625" style="220" customWidth="1"/>
    <col min="518" max="518" width="12.6640625" style="220" customWidth="1"/>
    <col min="519" max="520" width="15.6640625" style="220" customWidth="1"/>
    <col min="521" max="769" width="9.109375" style="220"/>
    <col min="770" max="771" width="10.6640625" style="220" customWidth="1"/>
    <col min="772" max="772" width="47.6640625" style="220" customWidth="1"/>
    <col min="773" max="773" width="14.6640625" style="220" customWidth="1"/>
    <col min="774" max="774" width="12.6640625" style="220" customWidth="1"/>
    <col min="775" max="776" width="15.6640625" style="220" customWidth="1"/>
    <col min="777" max="1025" width="9.109375" style="220"/>
    <col min="1026" max="1027" width="10.6640625" style="220" customWidth="1"/>
    <col min="1028" max="1028" width="47.6640625" style="220" customWidth="1"/>
    <col min="1029" max="1029" width="14.6640625" style="220" customWidth="1"/>
    <col min="1030" max="1030" width="12.6640625" style="220" customWidth="1"/>
    <col min="1031" max="1032" width="15.6640625" style="220" customWidth="1"/>
    <col min="1033" max="1281" width="9.109375" style="220"/>
    <col min="1282" max="1283" width="10.6640625" style="220" customWidth="1"/>
    <col min="1284" max="1284" width="47.6640625" style="220" customWidth="1"/>
    <col min="1285" max="1285" width="14.6640625" style="220" customWidth="1"/>
    <col min="1286" max="1286" width="12.6640625" style="220" customWidth="1"/>
    <col min="1287" max="1288" width="15.6640625" style="220" customWidth="1"/>
    <col min="1289" max="1537" width="9.109375" style="220"/>
    <col min="1538" max="1539" width="10.6640625" style="220" customWidth="1"/>
    <col min="1540" max="1540" width="47.6640625" style="220" customWidth="1"/>
    <col min="1541" max="1541" width="14.6640625" style="220" customWidth="1"/>
    <col min="1542" max="1542" width="12.6640625" style="220" customWidth="1"/>
    <col min="1543" max="1544" width="15.6640625" style="220" customWidth="1"/>
    <col min="1545" max="1793" width="9.109375" style="220"/>
    <col min="1794" max="1795" width="10.6640625" style="220" customWidth="1"/>
    <col min="1796" max="1796" width="47.6640625" style="220" customWidth="1"/>
    <col min="1797" max="1797" width="14.6640625" style="220" customWidth="1"/>
    <col min="1798" max="1798" width="12.6640625" style="220" customWidth="1"/>
    <col min="1799" max="1800" width="15.6640625" style="220" customWidth="1"/>
    <col min="1801" max="2049" width="9.109375" style="220"/>
    <col min="2050" max="2051" width="10.6640625" style="220" customWidth="1"/>
    <col min="2052" max="2052" width="47.6640625" style="220" customWidth="1"/>
    <col min="2053" max="2053" width="14.6640625" style="220" customWidth="1"/>
    <col min="2054" max="2054" width="12.6640625" style="220" customWidth="1"/>
    <col min="2055" max="2056" width="15.6640625" style="220" customWidth="1"/>
    <col min="2057" max="2305" width="9.109375" style="220"/>
    <col min="2306" max="2307" width="10.6640625" style="220" customWidth="1"/>
    <col min="2308" max="2308" width="47.6640625" style="220" customWidth="1"/>
    <col min="2309" max="2309" width="14.6640625" style="220" customWidth="1"/>
    <col min="2310" max="2310" width="12.6640625" style="220" customWidth="1"/>
    <col min="2311" max="2312" width="15.6640625" style="220" customWidth="1"/>
    <col min="2313" max="2561" width="9.109375" style="220"/>
    <col min="2562" max="2563" width="10.6640625" style="220" customWidth="1"/>
    <col min="2564" max="2564" width="47.6640625" style="220" customWidth="1"/>
    <col min="2565" max="2565" width="14.6640625" style="220" customWidth="1"/>
    <col min="2566" max="2566" width="12.6640625" style="220" customWidth="1"/>
    <col min="2567" max="2568" width="15.6640625" style="220" customWidth="1"/>
    <col min="2569" max="2817" width="9.109375" style="220"/>
    <col min="2818" max="2819" width="10.6640625" style="220" customWidth="1"/>
    <col min="2820" max="2820" width="47.6640625" style="220" customWidth="1"/>
    <col min="2821" max="2821" width="14.6640625" style="220" customWidth="1"/>
    <col min="2822" max="2822" width="12.6640625" style="220" customWidth="1"/>
    <col min="2823" max="2824" width="15.6640625" style="220" customWidth="1"/>
    <col min="2825" max="3073" width="9.109375" style="220"/>
    <col min="3074" max="3075" width="10.6640625" style="220" customWidth="1"/>
    <col min="3076" max="3076" width="47.6640625" style="220" customWidth="1"/>
    <col min="3077" max="3077" width="14.6640625" style="220" customWidth="1"/>
    <col min="3078" max="3078" width="12.6640625" style="220" customWidth="1"/>
    <col min="3079" max="3080" width="15.6640625" style="220" customWidth="1"/>
    <col min="3081" max="3329" width="9.109375" style="220"/>
    <col min="3330" max="3331" width="10.6640625" style="220" customWidth="1"/>
    <col min="3332" max="3332" width="47.6640625" style="220" customWidth="1"/>
    <col min="3333" max="3333" width="14.6640625" style="220" customWidth="1"/>
    <col min="3334" max="3334" width="12.6640625" style="220" customWidth="1"/>
    <col min="3335" max="3336" width="15.6640625" style="220" customWidth="1"/>
    <col min="3337" max="3585" width="9.109375" style="220"/>
    <col min="3586" max="3587" width="10.6640625" style="220" customWidth="1"/>
    <col min="3588" max="3588" width="47.6640625" style="220" customWidth="1"/>
    <col min="3589" max="3589" width="14.6640625" style="220" customWidth="1"/>
    <col min="3590" max="3590" width="12.6640625" style="220" customWidth="1"/>
    <col min="3591" max="3592" width="15.6640625" style="220" customWidth="1"/>
    <col min="3593" max="3841" width="9.109375" style="220"/>
    <col min="3842" max="3843" width="10.6640625" style="220" customWidth="1"/>
    <col min="3844" max="3844" width="47.6640625" style="220" customWidth="1"/>
    <col min="3845" max="3845" width="14.6640625" style="220" customWidth="1"/>
    <col min="3846" max="3846" width="12.6640625" style="220" customWidth="1"/>
    <col min="3847" max="3848" width="15.6640625" style="220" customWidth="1"/>
    <col min="3849" max="4097" width="9.109375" style="220"/>
    <col min="4098" max="4099" width="10.6640625" style="220" customWidth="1"/>
    <col min="4100" max="4100" width="47.6640625" style="220" customWidth="1"/>
    <col min="4101" max="4101" width="14.6640625" style="220" customWidth="1"/>
    <col min="4102" max="4102" width="12.6640625" style="220" customWidth="1"/>
    <col min="4103" max="4104" width="15.6640625" style="220" customWidth="1"/>
    <col min="4105" max="4353" width="9.109375" style="220"/>
    <col min="4354" max="4355" width="10.6640625" style="220" customWidth="1"/>
    <col min="4356" max="4356" width="47.6640625" style="220" customWidth="1"/>
    <col min="4357" max="4357" width="14.6640625" style="220" customWidth="1"/>
    <col min="4358" max="4358" width="12.6640625" style="220" customWidth="1"/>
    <col min="4359" max="4360" width="15.6640625" style="220" customWidth="1"/>
    <col min="4361" max="4609" width="9.109375" style="220"/>
    <col min="4610" max="4611" width="10.6640625" style="220" customWidth="1"/>
    <col min="4612" max="4612" width="47.6640625" style="220" customWidth="1"/>
    <col min="4613" max="4613" width="14.6640625" style="220" customWidth="1"/>
    <col min="4614" max="4614" width="12.6640625" style="220" customWidth="1"/>
    <col min="4615" max="4616" width="15.6640625" style="220" customWidth="1"/>
    <col min="4617" max="4865" width="9.109375" style="220"/>
    <col min="4866" max="4867" width="10.6640625" style="220" customWidth="1"/>
    <col min="4868" max="4868" width="47.6640625" style="220" customWidth="1"/>
    <col min="4869" max="4869" width="14.6640625" style="220" customWidth="1"/>
    <col min="4870" max="4870" width="12.6640625" style="220" customWidth="1"/>
    <col min="4871" max="4872" width="15.6640625" style="220" customWidth="1"/>
    <col min="4873" max="5121" width="9.109375" style="220"/>
    <col min="5122" max="5123" width="10.6640625" style="220" customWidth="1"/>
    <col min="5124" max="5124" width="47.6640625" style="220" customWidth="1"/>
    <col min="5125" max="5125" width="14.6640625" style="220" customWidth="1"/>
    <col min="5126" max="5126" width="12.6640625" style="220" customWidth="1"/>
    <col min="5127" max="5128" width="15.6640625" style="220" customWidth="1"/>
    <col min="5129" max="5377" width="9.109375" style="220"/>
    <col min="5378" max="5379" width="10.6640625" style="220" customWidth="1"/>
    <col min="5380" max="5380" width="47.6640625" style="220" customWidth="1"/>
    <col min="5381" max="5381" width="14.6640625" style="220" customWidth="1"/>
    <col min="5382" max="5382" width="12.6640625" style="220" customWidth="1"/>
    <col min="5383" max="5384" width="15.6640625" style="220" customWidth="1"/>
    <col min="5385" max="5633" width="9.109375" style="220"/>
    <col min="5634" max="5635" width="10.6640625" style="220" customWidth="1"/>
    <col min="5636" max="5636" width="47.6640625" style="220" customWidth="1"/>
    <col min="5637" max="5637" width="14.6640625" style="220" customWidth="1"/>
    <col min="5638" max="5638" width="12.6640625" style="220" customWidth="1"/>
    <col min="5639" max="5640" width="15.6640625" style="220" customWidth="1"/>
    <col min="5641" max="5889" width="9.109375" style="220"/>
    <col min="5890" max="5891" width="10.6640625" style="220" customWidth="1"/>
    <col min="5892" max="5892" width="47.6640625" style="220" customWidth="1"/>
    <col min="5893" max="5893" width="14.6640625" style="220" customWidth="1"/>
    <col min="5894" max="5894" width="12.6640625" style="220" customWidth="1"/>
    <col min="5895" max="5896" width="15.6640625" style="220" customWidth="1"/>
    <col min="5897" max="6145" width="9.109375" style="220"/>
    <col min="6146" max="6147" width="10.6640625" style="220" customWidth="1"/>
    <col min="6148" max="6148" width="47.6640625" style="220" customWidth="1"/>
    <col min="6149" max="6149" width="14.6640625" style="220" customWidth="1"/>
    <col min="6150" max="6150" width="12.6640625" style="220" customWidth="1"/>
    <col min="6151" max="6152" width="15.6640625" style="220" customWidth="1"/>
    <col min="6153" max="6401" width="9.109375" style="220"/>
    <col min="6402" max="6403" width="10.6640625" style="220" customWidth="1"/>
    <col min="6404" max="6404" width="47.6640625" style="220" customWidth="1"/>
    <col min="6405" max="6405" width="14.6640625" style="220" customWidth="1"/>
    <col min="6406" max="6406" width="12.6640625" style="220" customWidth="1"/>
    <col min="6407" max="6408" width="15.6640625" style="220" customWidth="1"/>
    <col min="6409" max="6657" width="9.109375" style="220"/>
    <col min="6658" max="6659" width="10.6640625" style="220" customWidth="1"/>
    <col min="6660" max="6660" width="47.6640625" style="220" customWidth="1"/>
    <col min="6661" max="6661" width="14.6640625" style="220" customWidth="1"/>
    <col min="6662" max="6662" width="12.6640625" style="220" customWidth="1"/>
    <col min="6663" max="6664" width="15.6640625" style="220" customWidth="1"/>
    <col min="6665" max="6913" width="9.109375" style="220"/>
    <col min="6914" max="6915" width="10.6640625" style="220" customWidth="1"/>
    <col min="6916" max="6916" width="47.6640625" style="220" customWidth="1"/>
    <col min="6917" max="6917" width="14.6640625" style="220" customWidth="1"/>
    <col min="6918" max="6918" width="12.6640625" style="220" customWidth="1"/>
    <col min="6919" max="6920" width="15.6640625" style="220" customWidth="1"/>
    <col min="6921" max="7169" width="9.109375" style="220"/>
    <col min="7170" max="7171" width="10.6640625" style="220" customWidth="1"/>
    <col min="7172" max="7172" width="47.6640625" style="220" customWidth="1"/>
    <col min="7173" max="7173" width="14.6640625" style="220" customWidth="1"/>
    <col min="7174" max="7174" width="12.6640625" style="220" customWidth="1"/>
    <col min="7175" max="7176" width="15.6640625" style="220" customWidth="1"/>
    <col min="7177" max="7425" width="9.109375" style="220"/>
    <col min="7426" max="7427" width="10.6640625" style="220" customWidth="1"/>
    <col min="7428" max="7428" width="47.6640625" style="220" customWidth="1"/>
    <col min="7429" max="7429" width="14.6640625" style="220" customWidth="1"/>
    <col min="7430" max="7430" width="12.6640625" style="220" customWidth="1"/>
    <col min="7431" max="7432" width="15.6640625" style="220" customWidth="1"/>
    <col min="7433" max="7681" width="9.109375" style="220"/>
    <col min="7682" max="7683" width="10.6640625" style="220" customWidth="1"/>
    <col min="7684" max="7684" width="47.6640625" style="220" customWidth="1"/>
    <col min="7685" max="7685" width="14.6640625" style="220" customWidth="1"/>
    <col min="7686" max="7686" width="12.6640625" style="220" customWidth="1"/>
    <col min="7687" max="7688" width="15.6640625" style="220" customWidth="1"/>
    <col min="7689" max="7937" width="9.109375" style="220"/>
    <col min="7938" max="7939" width="10.6640625" style="220" customWidth="1"/>
    <col min="7940" max="7940" width="47.6640625" style="220" customWidth="1"/>
    <col min="7941" max="7941" width="14.6640625" style="220" customWidth="1"/>
    <col min="7942" max="7942" width="12.6640625" style="220" customWidth="1"/>
    <col min="7943" max="7944" width="15.6640625" style="220" customWidth="1"/>
    <col min="7945" max="8193" width="9.109375" style="220"/>
    <col min="8194" max="8195" width="10.6640625" style="220" customWidth="1"/>
    <col min="8196" max="8196" width="47.6640625" style="220" customWidth="1"/>
    <col min="8197" max="8197" width="14.6640625" style="220" customWidth="1"/>
    <col min="8198" max="8198" width="12.6640625" style="220" customWidth="1"/>
    <col min="8199" max="8200" width="15.6640625" style="220" customWidth="1"/>
    <col min="8201" max="8449" width="9.109375" style="220"/>
    <col min="8450" max="8451" width="10.6640625" style="220" customWidth="1"/>
    <col min="8452" max="8452" width="47.6640625" style="220" customWidth="1"/>
    <col min="8453" max="8453" width="14.6640625" style="220" customWidth="1"/>
    <col min="8454" max="8454" width="12.6640625" style="220" customWidth="1"/>
    <col min="8455" max="8456" width="15.6640625" style="220" customWidth="1"/>
    <col min="8457" max="8705" width="9.109375" style="220"/>
    <col min="8706" max="8707" width="10.6640625" style="220" customWidth="1"/>
    <col min="8708" max="8708" width="47.6640625" style="220" customWidth="1"/>
    <col min="8709" max="8709" width="14.6640625" style="220" customWidth="1"/>
    <col min="8710" max="8710" width="12.6640625" style="220" customWidth="1"/>
    <col min="8711" max="8712" width="15.6640625" style="220" customWidth="1"/>
    <col min="8713" max="8961" width="9.109375" style="220"/>
    <col min="8962" max="8963" width="10.6640625" style="220" customWidth="1"/>
    <col min="8964" max="8964" width="47.6640625" style="220" customWidth="1"/>
    <col min="8965" max="8965" width="14.6640625" style="220" customWidth="1"/>
    <col min="8966" max="8966" width="12.6640625" style="220" customWidth="1"/>
    <col min="8967" max="8968" width="15.6640625" style="220" customWidth="1"/>
    <col min="8969" max="9217" width="9.109375" style="220"/>
    <col min="9218" max="9219" width="10.6640625" style="220" customWidth="1"/>
    <col min="9220" max="9220" width="47.6640625" style="220" customWidth="1"/>
    <col min="9221" max="9221" width="14.6640625" style="220" customWidth="1"/>
    <col min="9222" max="9222" width="12.6640625" style="220" customWidth="1"/>
    <col min="9223" max="9224" width="15.6640625" style="220" customWidth="1"/>
    <col min="9225" max="9473" width="9.109375" style="220"/>
    <col min="9474" max="9475" width="10.6640625" style="220" customWidth="1"/>
    <col min="9476" max="9476" width="47.6640625" style="220" customWidth="1"/>
    <col min="9477" max="9477" width="14.6640625" style="220" customWidth="1"/>
    <col min="9478" max="9478" width="12.6640625" style="220" customWidth="1"/>
    <col min="9479" max="9480" width="15.6640625" style="220" customWidth="1"/>
    <col min="9481" max="9729" width="9.109375" style="220"/>
    <col min="9730" max="9731" width="10.6640625" style="220" customWidth="1"/>
    <col min="9732" max="9732" width="47.6640625" style="220" customWidth="1"/>
    <col min="9733" max="9733" width="14.6640625" style="220" customWidth="1"/>
    <col min="9734" max="9734" width="12.6640625" style="220" customWidth="1"/>
    <col min="9735" max="9736" width="15.6640625" style="220" customWidth="1"/>
    <col min="9737" max="9985" width="9.109375" style="220"/>
    <col min="9986" max="9987" width="10.6640625" style="220" customWidth="1"/>
    <col min="9988" max="9988" width="47.6640625" style="220" customWidth="1"/>
    <col min="9989" max="9989" width="14.6640625" style="220" customWidth="1"/>
    <col min="9990" max="9990" width="12.6640625" style="220" customWidth="1"/>
    <col min="9991" max="9992" width="15.6640625" style="220" customWidth="1"/>
    <col min="9993" max="10241" width="9.109375" style="220"/>
    <col min="10242" max="10243" width="10.6640625" style="220" customWidth="1"/>
    <col min="10244" max="10244" width="47.6640625" style="220" customWidth="1"/>
    <col min="10245" max="10245" width="14.6640625" style="220" customWidth="1"/>
    <col min="10246" max="10246" width="12.6640625" style="220" customWidth="1"/>
    <col min="10247" max="10248" width="15.6640625" style="220" customWidth="1"/>
    <col min="10249" max="10497" width="9.109375" style="220"/>
    <col min="10498" max="10499" width="10.6640625" style="220" customWidth="1"/>
    <col min="10500" max="10500" width="47.6640625" style="220" customWidth="1"/>
    <col min="10501" max="10501" width="14.6640625" style="220" customWidth="1"/>
    <col min="10502" max="10502" width="12.6640625" style="220" customWidth="1"/>
    <col min="10503" max="10504" width="15.6640625" style="220" customWidth="1"/>
    <col min="10505" max="10753" width="9.109375" style="220"/>
    <col min="10754" max="10755" width="10.6640625" style="220" customWidth="1"/>
    <col min="10756" max="10756" width="47.6640625" style="220" customWidth="1"/>
    <col min="10757" max="10757" width="14.6640625" style="220" customWidth="1"/>
    <col min="10758" max="10758" width="12.6640625" style="220" customWidth="1"/>
    <col min="10759" max="10760" width="15.6640625" style="220" customWidth="1"/>
    <col min="10761" max="11009" width="9.109375" style="220"/>
    <col min="11010" max="11011" width="10.6640625" style="220" customWidth="1"/>
    <col min="11012" max="11012" width="47.6640625" style="220" customWidth="1"/>
    <col min="11013" max="11013" width="14.6640625" style="220" customWidth="1"/>
    <col min="11014" max="11014" width="12.6640625" style="220" customWidth="1"/>
    <col min="11015" max="11016" width="15.6640625" style="220" customWidth="1"/>
    <col min="11017" max="11265" width="9.109375" style="220"/>
    <col min="11266" max="11267" width="10.6640625" style="220" customWidth="1"/>
    <col min="11268" max="11268" width="47.6640625" style="220" customWidth="1"/>
    <col min="11269" max="11269" width="14.6640625" style="220" customWidth="1"/>
    <col min="11270" max="11270" width="12.6640625" style="220" customWidth="1"/>
    <col min="11271" max="11272" width="15.6640625" style="220" customWidth="1"/>
    <col min="11273" max="11521" width="9.109375" style="220"/>
    <col min="11522" max="11523" width="10.6640625" style="220" customWidth="1"/>
    <col min="11524" max="11524" width="47.6640625" style="220" customWidth="1"/>
    <col min="11525" max="11525" width="14.6640625" style="220" customWidth="1"/>
    <col min="11526" max="11526" width="12.6640625" style="220" customWidth="1"/>
    <col min="11527" max="11528" width="15.6640625" style="220" customWidth="1"/>
    <col min="11529" max="11777" width="9.109375" style="220"/>
    <col min="11778" max="11779" width="10.6640625" style="220" customWidth="1"/>
    <col min="11780" max="11780" width="47.6640625" style="220" customWidth="1"/>
    <col min="11781" max="11781" width="14.6640625" style="220" customWidth="1"/>
    <col min="11782" max="11782" width="12.6640625" style="220" customWidth="1"/>
    <col min="11783" max="11784" width="15.6640625" style="220" customWidth="1"/>
    <col min="11785" max="12033" width="9.109375" style="220"/>
    <col min="12034" max="12035" width="10.6640625" style="220" customWidth="1"/>
    <col min="12036" max="12036" width="47.6640625" style="220" customWidth="1"/>
    <col min="12037" max="12037" width="14.6640625" style="220" customWidth="1"/>
    <col min="12038" max="12038" width="12.6640625" style="220" customWidth="1"/>
    <col min="12039" max="12040" width="15.6640625" style="220" customWidth="1"/>
    <col min="12041" max="12289" width="9.109375" style="220"/>
    <col min="12290" max="12291" width="10.6640625" style="220" customWidth="1"/>
    <col min="12292" max="12292" width="47.6640625" style="220" customWidth="1"/>
    <col min="12293" max="12293" width="14.6640625" style="220" customWidth="1"/>
    <col min="12294" max="12294" width="12.6640625" style="220" customWidth="1"/>
    <col min="12295" max="12296" width="15.6640625" style="220" customWidth="1"/>
    <col min="12297" max="12545" width="9.109375" style="220"/>
    <col min="12546" max="12547" width="10.6640625" style="220" customWidth="1"/>
    <col min="12548" max="12548" width="47.6640625" style="220" customWidth="1"/>
    <col min="12549" max="12549" width="14.6640625" style="220" customWidth="1"/>
    <col min="12550" max="12550" width="12.6640625" style="220" customWidth="1"/>
    <col min="12551" max="12552" width="15.6640625" style="220" customWidth="1"/>
    <col min="12553" max="12801" width="9.109375" style="220"/>
    <col min="12802" max="12803" width="10.6640625" style="220" customWidth="1"/>
    <col min="12804" max="12804" width="47.6640625" style="220" customWidth="1"/>
    <col min="12805" max="12805" width="14.6640625" style="220" customWidth="1"/>
    <col min="12806" max="12806" width="12.6640625" style="220" customWidth="1"/>
    <col min="12807" max="12808" width="15.6640625" style="220" customWidth="1"/>
    <col min="12809" max="13057" width="9.109375" style="220"/>
    <col min="13058" max="13059" width="10.6640625" style="220" customWidth="1"/>
    <col min="13060" max="13060" width="47.6640625" style="220" customWidth="1"/>
    <col min="13061" max="13061" width="14.6640625" style="220" customWidth="1"/>
    <col min="13062" max="13062" width="12.6640625" style="220" customWidth="1"/>
    <col min="13063" max="13064" width="15.6640625" style="220" customWidth="1"/>
    <col min="13065" max="13313" width="9.109375" style="220"/>
    <col min="13314" max="13315" width="10.6640625" style="220" customWidth="1"/>
    <col min="13316" max="13316" width="47.6640625" style="220" customWidth="1"/>
    <col min="13317" max="13317" width="14.6640625" style="220" customWidth="1"/>
    <col min="13318" max="13318" width="12.6640625" style="220" customWidth="1"/>
    <col min="13319" max="13320" width="15.6640625" style="220" customWidth="1"/>
    <col min="13321" max="13569" width="9.109375" style="220"/>
    <col min="13570" max="13571" width="10.6640625" style="220" customWidth="1"/>
    <col min="13572" max="13572" width="47.6640625" style="220" customWidth="1"/>
    <col min="13573" max="13573" width="14.6640625" style="220" customWidth="1"/>
    <col min="13574" max="13574" width="12.6640625" style="220" customWidth="1"/>
    <col min="13575" max="13576" width="15.6640625" style="220" customWidth="1"/>
    <col min="13577" max="13825" width="9.109375" style="220"/>
    <col min="13826" max="13827" width="10.6640625" style="220" customWidth="1"/>
    <col min="13828" max="13828" width="47.6640625" style="220" customWidth="1"/>
    <col min="13829" max="13829" width="14.6640625" style="220" customWidth="1"/>
    <col min="13830" max="13830" width="12.6640625" style="220" customWidth="1"/>
    <col min="13831" max="13832" width="15.6640625" style="220" customWidth="1"/>
    <col min="13833" max="14081" width="9.109375" style="220"/>
    <col min="14082" max="14083" width="10.6640625" style="220" customWidth="1"/>
    <col min="14084" max="14084" width="47.6640625" style="220" customWidth="1"/>
    <col min="14085" max="14085" width="14.6640625" style="220" customWidth="1"/>
    <col min="14086" max="14086" width="12.6640625" style="220" customWidth="1"/>
    <col min="14087" max="14088" width="15.6640625" style="220" customWidth="1"/>
    <col min="14089" max="14337" width="9.109375" style="220"/>
    <col min="14338" max="14339" width="10.6640625" style="220" customWidth="1"/>
    <col min="14340" max="14340" width="47.6640625" style="220" customWidth="1"/>
    <col min="14341" max="14341" width="14.6640625" style="220" customWidth="1"/>
    <col min="14342" max="14342" width="12.6640625" style="220" customWidth="1"/>
    <col min="14343" max="14344" width="15.6640625" style="220" customWidth="1"/>
    <col min="14345" max="14593" width="9.109375" style="220"/>
    <col min="14594" max="14595" width="10.6640625" style="220" customWidth="1"/>
    <col min="14596" max="14596" width="47.6640625" style="220" customWidth="1"/>
    <col min="14597" max="14597" width="14.6640625" style="220" customWidth="1"/>
    <col min="14598" max="14598" width="12.6640625" style="220" customWidth="1"/>
    <col min="14599" max="14600" width="15.6640625" style="220" customWidth="1"/>
    <col min="14601" max="14849" width="9.109375" style="220"/>
    <col min="14850" max="14851" width="10.6640625" style="220" customWidth="1"/>
    <col min="14852" max="14852" width="47.6640625" style="220" customWidth="1"/>
    <col min="14853" max="14853" width="14.6640625" style="220" customWidth="1"/>
    <col min="14854" max="14854" width="12.6640625" style="220" customWidth="1"/>
    <col min="14855" max="14856" width="15.6640625" style="220" customWidth="1"/>
    <col min="14857" max="15105" width="9.109375" style="220"/>
    <col min="15106" max="15107" width="10.6640625" style="220" customWidth="1"/>
    <col min="15108" max="15108" width="47.6640625" style="220" customWidth="1"/>
    <col min="15109" max="15109" width="14.6640625" style="220" customWidth="1"/>
    <col min="15110" max="15110" width="12.6640625" style="220" customWidth="1"/>
    <col min="15111" max="15112" width="15.6640625" style="220" customWidth="1"/>
    <col min="15113" max="15361" width="9.109375" style="220"/>
    <col min="15362" max="15363" width="10.6640625" style="220" customWidth="1"/>
    <col min="15364" max="15364" width="47.6640625" style="220" customWidth="1"/>
    <col min="15365" max="15365" width="14.6640625" style="220" customWidth="1"/>
    <col min="15366" max="15366" width="12.6640625" style="220" customWidth="1"/>
    <col min="15367" max="15368" width="15.6640625" style="220" customWidth="1"/>
    <col min="15369" max="15617" width="9.109375" style="220"/>
    <col min="15618" max="15619" width="10.6640625" style="220" customWidth="1"/>
    <col min="15620" max="15620" width="47.6640625" style="220" customWidth="1"/>
    <col min="15621" max="15621" width="14.6640625" style="220" customWidth="1"/>
    <col min="15622" max="15622" width="12.6640625" style="220" customWidth="1"/>
    <col min="15623" max="15624" width="15.6640625" style="220" customWidth="1"/>
    <col min="15625" max="15873" width="9.109375" style="220"/>
    <col min="15874" max="15875" width="10.6640625" style="220" customWidth="1"/>
    <col min="15876" max="15876" width="47.6640625" style="220" customWidth="1"/>
    <col min="15877" max="15877" width="14.6640625" style="220" customWidth="1"/>
    <col min="15878" max="15878" width="12.6640625" style="220" customWidth="1"/>
    <col min="15879" max="15880" width="15.6640625" style="220" customWidth="1"/>
    <col min="15881" max="16129" width="9.109375" style="220"/>
    <col min="16130" max="16131" width="10.6640625" style="220" customWidth="1"/>
    <col min="16132" max="16132" width="47.6640625" style="220" customWidth="1"/>
    <col min="16133" max="16133" width="14.6640625" style="220" customWidth="1"/>
    <col min="16134" max="16134" width="12.6640625" style="220" customWidth="1"/>
    <col min="16135" max="16136" width="15.6640625" style="220" customWidth="1"/>
    <col min="16137" max="16384" width="9.109375" style="220"/>
  </cols>
  <sheetData>
    <row r="1" spans="2:8" ht="20.100000000000001" customHeight="1">
      <c r="B1" s="262"/>
    </row>
    <row r="2" spans="2:8" s="258" customFormat="1" ht="15" customHeight="1">
      <c r="B2" s="258" t="s">
        <v>1102</v>
      </c>
      <c r="C2" s="263" t="s">
        <v>1201</v>
      </c>
      <c r="F2" s="223"/>
      <c r="G2" s="261"/>
      <c r="H2" s="221"/>
    </row>
    <row r="3" spans="2:8" s="258" customFormat="1" ht="15" customHeight="1">
      <c r="B3" s="258" t="s">
        <v>1101</v>
      </c>
      <c r="C3" s="263" t="s">
        <v>969</v>
      </c>
      <c r="F3" s="223"/>
      <c r="G3" s="261"/>
      <c r="H3" s="221"/>
    </row>
    <row r="4" spans="2:8" s="258" customFormat="1" ht="15" customHeight="1">
      <c r="B4" s="258" t="s">
        <v>1100</v>
      </c>
      <c r="C4" s="263" t="s">
        <v>1200</v>
      </c>
      <c r="F4" s="223"/>
      <c r="G4" s="261"/>
      <c r="H4" s="221"/>
    </row>
    <row r="5" spans="2:8" s="258" customFormat="1" ht="20.100000000000001" customHeight="1">
      <c r="B5" s="258" t="s">
        <v>1099</v>
      </c>
      <c r="C5" s="263" t="s">
        <v>1199</v>
      </c>
      <c r="D5" s="714" t="s">
        <v>1098</v>
      </c>
      <c r="E5" s="714"/>
      <c r="F5" s="714"/>
      <c r="G5" s="714"/>
      <c r="H5" s="714"/>
    </row>
    <row r="6" spans="2:8" s="252" customFormat="1" ht="9.9" customHeight="1">
      <c r="B6" s="256"/>
      <c r="C6" s="256"/>
      <c r="D6" s="257"/>
      <c r="E6" s="256"/>
      <c r="F6" s="255"/>
      <c r="G6" s="254"/>
      <c r="H6" s="253"/>
    </row>
    <row r="7" spans="2:8" s="246" customFormat="1" ht="32.1" customHeight="1" thickBot="1">
      <c r="B7" s="250" t="s">
        <v>1097</v>
      </c>
      <c r="C7" s="250" t="s">
        <v>1096</v>
      </c>
      <c r="D7" s="251" t="s">
        <v>4</v>
      </c>
      <c r="E7" s="250" t="s">
        <v>1095</v>
      </c>
      <c r="F7" s="249" t="s">
        <v>587</v>
      </c>
      <c r="G7" s="248" t="s">
        <v>1094</v>
      </c>
      <c r="H7" s="247" t="s">
        <v>1093</v>
      </c>
    </row>
    <row r="8" spans="2:8" s="240" customFormat="1" ht="9.9" customHeight="1">
      <c r="B8" s="244"/>
      <c r="C8" s="244"/>
      <c r="D8" s="245"/>
      <c r="E8" s="244"/>
      <c r="F8" s="243"/>
      <c r="G8" s="242"/>
      <c r="H8" s="241"/>
    </row>
    <row r="9" spans="2:8">
      <c r="B9" s="224"/>
      <c r="C9" s="224"/>
      <c r="D9" s="234" t="s">
        <v>1182</v>
      </c>
      <c r="E9" s="224"/>
      <c r="G9" s="226" t="s">
        <v>1181</v>
      </c>
      <c r="H9" s="235">
        <f>+SUM(H10:H18)</f>
        <v>0</v>
      </c>
    </row>
    <row r="10" spans="2:8">
      <c r="B10" s="224"/>
      <c r="C10" s="224"/>
      <c r="D10" s="234"/>
      <c r="E10" s="224"/>
      <c r="G10" s="226"/>
      <c r="H10" s="235"/>
    </row>
    <row r="11" spans="2:8">
      <c r="B11" s="224"/>
      <c r="C11" s="224"/>
      <c r="D11" s="234" t="s">
        <v>1180</v>
      </c>
      <c r="E11" s="224"/>
    </row>
    <row r="12" spans="2:8" ht="26.4">
      <c r="B12" s="224" t="s">
        <v>984</v>
      </c>
      <c r="C12" s="224" t="s">
        <v>1179</v>
      </c>
      <c r="D12" s="225" t="s">
        <v>1178</v>
      </c>
      <c r="E12" s="224" t="s">
        <v>974</v>
      </c>
      <c r="F12" s="223">
        <v>4</v>
      </c>
      <c r="G12" s="237"/>
      <c r="H12" s="221">
        <f t="shared" ref="H12:H17" si="0">ROUND(F12*G12,2)</f>
        <v>0</v>
      </c>
    </row>
    <row r="13" spans="2:8" ht="39.6">
      <c r="B13" s="224" t="s">
        <v>983</v>
      </c>
      <c r="C13" s="224" t="s">
        <v>1225</v>
      </c>
      <c r="D13" s="225" t="s">
        <v>1224</v>
      </c>
      <c r="E13" s="224" t="s">
        <v>974</v>
      </c>
      <c r="F13" s="223">
        <v>1</v>
      </c>
      <c r="G13" s="237"/>
      <c r="H13" s="221">
        <f t="shared" si="0"/>
        <v>0</v>
      </c>
    </row>
    <row r="14" spans="2:8" ht="39.6">
      <c r="B14" s="224" t="s">
        <v>980</v>
      </c>
      <c r="C14" s="224" t="s">
        <v>1219</v>
      </c>
      <c r="D14" s="225" t="s">
        <v>1218</v>
      </c>
      <c r="E14" s="224" t="s">
        <v>974</v>
      </c>
      <c r="F14" s="223">
        <v>3</v>
      </c>
      <c r="G14" s="237"/>
      <c r="H14" s="221">
        <f t="shared" si="0"/>
        <v>0</v>
      </c>
    </row>
    <row r="15" spans="2:8" ht="52.8">
      <c r="B15" s="224" t="s">
        <v>976</v>
      </c>
      <c r="C15" s="224" t="s">
        <v>1166</v>
      </c>
      <c r="D15" s="225" t="s">
        <v>1165</v>
      </c>
      <c r="E15" s="224" t="s">
        <v>974</v>
      </c>
      <c r="F15" s="223">
        <v>7</v>
      </c>
      <c r="G15" s="237"/>
      <c r="H15" s="221">
        <f t="shared" si="0"/>
        <v>0</v>
      </c>
    </row>
    <row r="16" spans="2:8" ht="52.8">
      <c r="B16" s="224" t="s">
        <v>1073</v>
      </c>
      <c r="C16" s="224" t="s">
        <v>1223</v>
      </c>
      <c r="D16" s="225" t="s">
        <v>1222</v>
      </c>
      <c r="E16" s="224" t="s">
        <v>974</v>
      </c>
      <c r="F16" s="223">
        <v>4</v>
      </c>
      <c r="G16" s="237"/>
      <c r="H16" s="221">
        <f t="shared" si="0"/>
        <v>0</v>
      </c>
    </row>
    <row r="17" spans="2:8">
      <c r="B17" s="224" t="s">
        <v>1070</v>
      </c>
      <c r="C17" s="224" t="s">
        <v>1221</v>
      </c>
      <c r="D17" s="225" t="s">
        <v>1220</v>
      </c>
      <c r="E17" s="224" t="s">
        <v>974</v>
      </c>
      <c r="F17" s="223">
        <v>2</v>
      </c>
      <c r="G17" s="237"/>
      <c r="H17" s="221">
        <f t="shared" si="0"/>
        <v>0</v>
      </c>
    </row>
    <row r="18" spans="2:8">
      <c r="B18" s="224"/>
      <c r="C18" s="224"/>
      <c r="E18" s="224"/>
    </row>
    <row r="19" spans="2:8" ht="17.399999999999999" customHeight="1">
      <c r="B19" s="224"/>
      <c r="C19" s="224"/>
      <c r="D19" s="230" t="str">
        <f>D9</f>
        <v>6 OPREMA CEST</v>
      </c>
      <c r="E19" s="229">
        <f>H9</f>
        <v>0</v>
      </c>
    </row>
    <row r="20" spans="2:8" ht="17.399999999999999" customHeight="1">
      <c r="B20" s="224"/>
      <c r="C20" s="224"/>
      <c r="D20" s="228" t="s">
        <v>972</v>
      </c>
      <c r="E20" s="227">
        <f>+SUM(E19:E19)</f>
        <v>0</v>
      </c>
    </row>
    <row r="21" spans="2:8" ht="17.399999999999999" customHeight="1">
      <c r="B21" s="224"/>
      <c r="C21" s="224"/>
      <c r="D21" s="228" t="s">
        <v>971</v>
      </c>
      <c r="E21" s="227">
        <f>0.22*E20</f>
        <v>0</v>
      </c>
    </row>
    <row r="22" spans="2:8" ht="17.399999999999999" customHeight="1">
      <c r="B22" s="224"/>
      <c r="C22" s="224"/>
      <c r="D22" s="228" t="s">
        <v>970</v>
      </c>
      <c r="E22" s="227">
        <f>+SUM(E20:E21)</f>
        <v>0</v>
      </c>
    </row>
    <row r="23" spans="2:8">
      <c r="B23" s="224"/>
      <c r="C23" s="224"/>
      <c r="E23" s="224"/>
    </row>
    <row r="24" spans="2:8" ht="17.399999999999999" customHeight="1">
      <c r="B24" s="224"/>
      <c r="C24" s="224"/>
      <c r="E24" s="224"/>
      <c r="G24" s="226"/>
    </row>
    <row r="25" spans="2:8">
      <c r="B25" s="224"/>
      <c r="C25" s="224"/>
      <c r="E25" s="224"/>
    </row>
    <row r="26" spans="2:8">
      <c r="B26" s="224"/>
      <c r="C26" s="224"/>
      <c r="E26" s="224"/>
    </row>
    <row r="27" spans="2:8">
      <c r="B27" s="224"/>
      <c r="C27" s="224"/>
      <c r="E27" s="224"/>
    </row>
    <row r="28" spans="2:8">
      <c r="B28" s="224"/>
      <c r="C28" s="224"/>
      <c r="E28" s="224"/>
    </row>
    <row r="29" spans="2:8">
      <c r="B29" s="224"/>
      <c r="C29" s="224"/>
      <c r="E29" s="224"/>
    </row>
    <row r="30" spans="2:8">
      <c r="B30" s="224"/>
      <c r="C30" s="224"/>
      <c r="E30" s="224"/>
    </row>
  </sheetData>
  <sheetProtection algorithmName="SHA-512" hashValue="mGPtMDd2yDY9vzMkcPp6eTxu5eM13l4rNLdBqFu8cRK4xWXo9wgn1b2LEanr6GYavMkdD10cjDypfLLrJG/WFA==" saltValue="hCYuYz2BGyWYlIImfPS+rQ==" spinCount="100000" sheet="1" objects="1" scenarios="1"/>
  <mergeCells count="1">
    <mergeCell ref="D5:H5"/>
  </mergeCells>
  <pageMargins left="0.98425196850393704" right="0.39370078740157499" top="0.78740157480314998" bottom="0.78740157480314998" header="0" footer="0.196850393700787"/>
  <pageSetup paperSize="9" scale="70" fitToHeight="50" orientation="portrait" r:id="rId1"/>
  <headerFooter>
    <oddFooter>&amp;CStran &amp;P od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009BC-BE79-4183-9136-1D69CBFFEF7E}">
  <dimension ref="A9:E33"/>
  <sheetViews>
    <sheetView view="pageBreakPreview" zoomScale="115" zoomScaleNormal="150" zoomScaleSheetLayoutView="115" workbookViewId="0">
      <selection activeCell="E30" sqref="E30"/>
    </sheetView>
  </sheetViews>
  <sheetFormatPr defaultRowHeight="12.6"/>
  <cols>
    <col min="1" max="1" width="6.6640625" style="264" customWidth="1"/>
    <col min="2" max="2" width="42.6640625" style="264" customWidth="1"/>
    <col min="3" max="3" width="4.6640625" style="264" customWidth="1"/>
    <col min="4" max="4" width="17.88671875" style="264" customWidth="1"/>
    <col min="5" max="5" width="13" style="264" customWidth="1"/>
    <col min="6" max="6" width="10.109375" style="264" customWidth="1"/>
    <col min="7" max="256" width="9.109375" style="264"/>
    <col min="257" max="257" width="6.6640625" style="264" customWidth="1"/>
    <col min="258" max="258" width="42.6640625" style="264" customWidth="1"/>
    <col min="259" max="259" width="4.6640625" style="264" customWidth="1"/>
    <col min="260" max="260" width="17.88671875" style="264" customWidth="1"/>
    <col min="261" max="261" width="13" style="264" customWidth="1"/>
    <col min="262" max="262" width="10.109375" style="264" customWidth="1"/>
    <col min="263" max="512" width="9.109375" style="264"/>
    <col min="513" max="513" width="6.6640625" style="264" customWidth="1"/>
    <col min="514" max="514" width="42.6640625" style="264" customWidth="1"/>
    <col min="515" max="515" width="4.6640625" style="264" customWidth="1"/>
    <col min="516" max="516" width="17.88671875" style="264" customWidth="1"/>
    <col min="517" max="517" width="13" style="264" customWidth="1"/>
    <col min="518" max="518" width="10.109375" style="264" customWidth="1"/>
    <col min="519" max="768" width="9.109375" style="264"/>
    <col min="769" max="769" width="6.6640625" style="264" customWidth="1"/>
    <col min="770" max="770" width="42.6640625" style="264" customWidth="1"/>
    <col min="771" max="771" width="4.6640625" style="264" customWidth="1"/>
    <col min="772" max="772" width="17.88671875" style="264" customWidth="1"/>
    <col min="773" max="773" width="13" style="264" customWidth="1"/>
    <col min="774" max="774" width="10.109375" style="264" customWidth="1"/>
    <col min="775" max="1024" width="9.109375" style="264"/>
    <col min="1025" max="1025" width="6.6640625" style="264" customWidth="1"/>
    <col min="1026" max="1026" width="42.6640625" style="264" customWidth="1"/>
    <col min="1027" max="1027" width="4.6640625" style="264" customWidth="1"/>
    <col min="1028" max="1028" width="17.88671875" style="264" customWidth="1"/>
    <col min="1029" max="1029" width="13" style="264" customWidth="1"/>
    <col min="1030" max="1030" width="10.109375" style="264" customWidth="1"/>
    <col min="1031" max="1280" width="9.109375" style="264"/>
    <col min="1281" max="1281" width="6.6640625" style="264" customWidth="1"/>
    <col min="1282" max="1282" width="42.6640625" style="264" customWidth="1"/>
    <col min="1283" max="1283" width="4.6640625" style="264" customWidth="1"/>
    <col min="1284" max="1284" width="17.88671875" style="264" customWidth="1"/>
    <col min="1285" max="1285" width="13" style="264" customWidth="1"/>
    <col min="1286" max="1286" width="10.109375" style="264" customWidth="1"/>
    <col min="1287" max="1536" width="9.109375" style="264"/>
    <col min="1537" max="1537" width="6.6640625" style="264" customWidth="1"/>
    <col min="1538" max="1538" width="42.6640625" style="264" customWidth="1"/>
    <col min="1539" max="1539" width="4.6640625" style="264" customWidth="1"/>
    <col min="1540" max="1540" width="17.88671875" style="264" customWidth="1"/>
    <col min="1541" max="1541" width="13" style="264" customWidth="1"/>
    <col min="1542" max="1542" width="10.109375" style="264" customWidth="1"/>
    <col min="1543" max="1792" width="9.109375" style="264"/>
    <col min="1793" max="1793" width="6.6640625" style="264" customWidth="1"/>
    <col min="1794" max="1794" width="42.6640625" style="264" customWidth="1"/>
    <col min="1795" max="1795" width="4.6640625" style="264" customWidth="1"/>
    <col min="1796" max="1796" width="17.88671875" style="264" customWidth="1"/>
    <col min="1797" max="1797" width="13" style="264" customWidth="1"/>
    <col min="1798" max="1798" width="10.109375" style="264" customWidth="1"/>
    <col min="1799" max="2048" width="9.109375" style="264"/>
    <col min="2049" max="2049" width="6.6640625" style="264" customWidth="1"/>
    <col min="2050" max="2050" width="42.6640625" style="264" customWidth="1"/>
    <col min="2051" max="2051" width="4.6640625" style="264" customWidth="1"/>
    <col min="2052" max="2052" width="17.88671875" style="264" customWidth="1"/>
    <col min="2053" max="2053" width="13" style="264" customWidth="1"/>
    <col min="2054" max="2054" width="10.109375" style="264" customWidth="1"/>
    <col min="2055" max="2304" width="9.109375" style="264"/>
    <col min="2305" max="2305" width="6.6640625" style="264" customWidth="1"/>
    <col min="2306" max="2306" width="42.6640625" style="264" customWidth="1"/>
    <col min="2307" max="2307" width="4.6640625" style="264" customWidth="1"/>
    <col min="2308" max="2308" width="17.88671875" style="264" customWidth="1"/>
    <col min="2309" max="2309" width="13" style="264" customWidth="1"/>
    <col min="2310" max="2310" width="10.109375" style="264" customWidth="1"/>
    <col min="2311" max="2560" width="9.109375" style="264"/>
    <col min="2561" max="2561" width="6.6640625" style="264" customWidth="1"/>
    <col min="2562" max="2562" width="42.6640625" style="264" customWidth="1"/>
    <col min="2563" max="2563" width="4.6640625" style="264" customWidth="1"/>
    <col min="2564" max="2564" width="17.88671875" style="264" customWidth="1"/>
    <col min="2565" max="2565" width="13" style="264" customWidth="1"/>
    <col min="2566" max="2566" width="10.109375" style="264" customWidth="1"/>
    <col min="2567" max="2816" width="9.109375" style="264"/>
    <col min="2817" max="2817" width="6.6640625" style="264" customWidth="1"/>
    <col min="2818" max="2818" width="42.6640625" style="264" customWidth="1"/>
    <col min="2819" max="2819" width="4.6640625" style="264" customWidth="1"/>
    <col min="2820" max="2820" width="17.88671875" style="264" customWidth="1"/>
    <col min="2821" max="2821" width="13" style="264" customWidth="1"/>
    <col min="2822" max="2822" width="10.109375" style="264" customWidth="1"/>
    <col min="2823" max="3072" width="9.109375" style="264"/>
    <col min="3073" max="3073" width="6.6640625" style="264" customWidth="1"/>
    <col min="3074" max="3074" width="42.6640625" style="264" customWidth="1"/>
    <col min="3075" max="3075" width="4.6640625" style="264" customWidth="1"/>
    <col min="3076" max="3076" width="17.88671875" style="264" customWidth="1"/>
    <col min="3077" max="3077" width="13" style="264" customWidth="1"/>
    <col min="3078" max="3078" width="10.109375" style="264" customWidth="1"/>
    <col min="3079" max="3328" width="9.109375" style="264"/>
    <col min="3329" max="3329" width="6.6640625" style="264" customWidth="1"/>
    <col min="3330" max="3330" width="42.6640625" style="264" customWidth="1"/>
    <col min="3331" max="3331" width="4.6640625" style="264" customWidth="1"/>
    <col min="3332" max="3332" width="17.88671875" style="264" customWidth="1"/>
    <col min="3333" max="3333" width="13" style="264" customWidth="1"/>
    <col min="3334" max="3334" width="10.109375" style="264" customWidth="1"/>
    <col min="3335" max="3584" width="9.109375" style="264"/>
    <col min="3585" max="3585" width="6.6640625" style="264" customWidth="1"/>
    <col min="3586" max="3586" width="42.6640625" style="264" customWidth="1"/>
    <col min="3587" max="3587" width="4.6640625" style="264" customWidth="1"/>
    <col min="3588" max="3588" width="17.88671875" style="264" customWidth="1"/>
    <col min="3589" max="3589" width="13" style="264" customWidth="1"/>
    <col min="3590" max="3590" width="10.109375" style="264" customWidth="1"/>
    <col min="3591" max="3840" width="9.109375" style="264"/>
    <col min="3841" max="3841" width="6.6640625" style="264" customWidth="1"/>
    <col min="3842" max="3842" width="42.6640625" style="264" customWidth="1"/>
    <col min="3843" max="3843" width="4.6640625" style="264" customWidth="1"/>
    <col min="3844" max="3844" width="17.88671875" style="264" customWidth="1"/>
    <col min="3845" max="3845" width="13" style="264" customWidth="1"/>
    <col min="3846" max="3846" width="10.109375" style="264" customWidth="1"/>
    <col min="3847" max="4096" width="9.109375" style="264"/>
    <col min="4097" max="4097" width="6.6640625" style="264" customWidth="1"/>
    <col min="4098" max="4098" width="42.6640625" style="264" customWidth="1"/>
    <col min="4099" max="4099" width="4.6640625" style="264" customWidth="1"/>
    <col min="4100" max="4100" width="17.88671875" style="264" customWidth="1"/>
    <col min="4101" max="4101" width="13" style="264" customWidth="1"/>
    <col min="4102" max="4102" width="10.109375" style="264" customWidth="1"/>
    <col min="4103" max="4352" width="9.109375" style="264"/>
    <col min="4353" max="4353" width="6.6640625" style="264" customWidth="1"/>
    <col min="4354" max="4354" width="42.6640625" style="264" customWidth="1"/>
    <col min="4355" max="4355" width="4.6640625" style="264" customWidth="1"/>
    <col min="4356" max="4356" width="17.88671875" style="264" customWidth="1"/>
    <col min="4357" max="4357" width="13" style="264" customWidth="1"/>
    <col min="4358" max="4358" width="10.109375" style="264" customWidth="1"/>
    <col min="4359" max="4608" width="9.109375" style="264"/>
    <col min="4609" max="4609" width="6.6640625" style="264" customWidth="1"/>
    <col min="4610" max="4610" width="42.6640625" style="264" customWidth="1"/>
    <col min="4611" max="4611" width="4.6640625" style="264" customWidth="1"/>
    <col min="4612" max="4612" width="17.88671875" style="264" customWidth="1"/>
    <col min="4613" max="4613" width="13" style="264" customWidth="1"/>
    <col min="4614" max="4614" width="10.109375" style="264" customWidth="1"/>
    <col min="4615" max="4864" width="9.109375" style="264"/>
    <col min="4865" max="4865" width="6.6640625" style="264" customWidth="1"/>
    <col min="4866" max="4866" width="42.6640625" style="264" customWidth="1"/>
    <col min="4867" max="4867" width="4.6640625" style="264" customWidth="1"/>
    <col min="4868" max="4868" width="17.88671875" style="264" customWidth="1"/>
    <col min="4869" max="4869" width="13" style="264" customWidth="1"/>
    <col min="4870" max="4870" width="10.109375" style="264" customWidth="1"/>
    <col min="4871" max="5120" width="9.109375" style="264"/>
    <col min="5121" max="5121" width="6.6640625" style="264" customWidth="1"/>
    <col min="5122" max="5122" width="42.6640625" style="264" customWidth="1"/>
    <col min="5123" max="5123" width="4.6640625" style="264" customWidth="1"/>
    <col min="5124" max="5124" width="17.88671875" style="264" customWidth="1"/>
    <col min="5125" max="5125" width="13" style="264" customWidth="1"/>
    <col min="5126" max="5126" width="10.109375" style="264" customWidth="1"/>
    <col min="5127" max="5376" width="9.109375" style="264"/>
    <col min="5377" max="5377" width="6.6640625" style="264" customWidth="1"/>
    <col min="5378" max="5378" width="42.6640625" style="264" customWidth="1"/>
    <col min="5379" max="5379" width="4.6640625" style="264" customWidth="1"/>
    <col min="5380" max="5380" width="17.88671875" style="264" customWidth="1"/>
    <col min="5381" max="5381" width="13" style="264" customWidth="1"/>
    <col min="5382" max="5382" width="10.109375" style="264" customWidth="1"/>
    <col min="5383" max="5632" width="9.109375" style="264"/>
    <col min="5633" max="5633" width="6.6640625" style="264" customWidth="1"/>
    <col min="5634" max="5634" width="42.6640625" style="264" customWidth="1"/>
    <col min="5635" max="5635" width="4.6640625" style="264" customWidth="1"/>
    <col min="5636" max="5636" width="17.88671875" style="264" customWidth="1"/>
    <col min="5637" max="5637" width="13" style="264" customWidth="1"/>
    <col min="5638" max="5638" width="10.109375" style="264" customWidth="1"/>
    <col min="5639" max="5888" width="9.109375" style="264"/>
    <col min="5889" max="5889" width="6.6640625" style="264" customWidth="1"/>
    <col min="5890" max="5890" width="42.6640625" style="264" customWidth="1"/>
    <col min="5891" max="5891" width="4.6640625" style="264" customWidth="1"/>
    <col min="5892" max="5892" width="17.88671875" style="264" customWidth="1"/>
    <col min="5893" max="5893" width="13" style="264" customWidth="1"/>
    <col min="5894" max="5894" width="10.109375" style="264" customWidth="1"/>
    <col min="5895" max="6144" width="9.109375" style="264"/>
    <col min="6145" max="6145" width="6.6640625" style="264" customWidth="1"/>
    <col min="6146" max="6146" width="42.6640625" style="264" customWidth="1"/>
    <col min="6147" max="6147" width="4.6640625" style="264" customWidth="1"/>
    <col min="6148" max="6148" width="17.88671875" style="264" customWidth="1"/>
    <col min="6149" max="6149" width="13" style="264" customWidth="1"/>
    <col min="6150" max="6150" width="10.109375" style="264" customWidth="1"/>
    <col min="6151" max="6400" width="9.109375" style="264"/>
    <col min="6401" max="6401" width="6.6640625" style="264" customWidth="1"/>
    <col min="6402" max="6402" width="42.6640625" style="264" customWidth="1"/>
    <col min="6403" max="6403" width="4.6640625" style="264" customWidth="1"/>
    <col min="6404" max="6404" width="17.88671875" style="264" customWidth="1"/>
    <col min="6405" max="6405" width="13" style="264" customWidth="1"/>
    <col min="6406" max="6406" width="10.109375" style="264" customWidth="1"/>
    <col min="6407" max="6656" width="9.109375" style="264"/>
    <col min="6657" max="6657" width="6.6640625" style="264" customWidth="1"/>
    <col min="6658" max="6658" width="42.6640625" style="264" customWidth="1"/>
    <col min="6659" max="6659" width="4.6640625" style="264" customWidth="1"/>
    <col min="6660" max="6660" width="17.88671875" style="264" customWidth="1"/>
    <col min="6661" max="6661" width="13" style="264" customWidth="1"/>
    <col min="6662" max="6662" width="10.109375" style="264" customWidth="1"/>
    <col min="6663" max="6912" width="9.109375" style="264"/>
    <col min="6913" max="6913" width="6.6640625" style="264" customWidth="1"/>
    <col min="6914" max="6914" width="42.6640625" style="264" customWidth="1"/>
    <col min="6915" max="6915" width="4.6640625" style="264" customWidth="1"/>
    <col min="6916" max="6916" width="17.88671875" style="264" customWidth="1"/>
    <col min="6917" max="6917" width="13" style="264" customWidth="1"/>
    <col min="6918" max="6918" width="10.109375" style="264" customWidth="1"/>
    <col min="6919" max="7168" width="9.109375" style="264"/>
    <col min="7169" max="7169" width="6.6640625" style="264" customWidth="1"/>
    <col min="7170" max="7170" width="42.6640625" style="264" customWidth="1"/>
    <col min="7171" max="7171" width="4.6640625" style="264" customWidth="1"/>
    <col min="7172" max="7172" width="17.88671875" style="264" customWidth="1"/>
    <col min="7173" max="7173" width="13" style="264" customWidth="1"/>
    <col min="7174" max="7174" width="10.109375" style="264" customWidth="1"/>
    <col min="7175" max="7424" width="9.109375" style="264"/>
    <col min="7425" max="7425" width="6.6640625" style="264" customWidth="1"/>
    <col min="7426" max="7426" width="42.6640625" style="264" customWidth="1"/>
    <col min="7427" max="7427" width="4.6640625" style="264" customWidth="1"/>
    <col min="7428" max="7428" width="17.88671875" style="264" customWidth="1"/>
    <col min="7429" max="7429" width="13" style="264" customWidth="1"/>
    <col min="7430" max="7430" width="10.109375" style="264" customWidth="1"/>
    <col min="7431" max="7680" width="9.109375" style="264"/>
    <col min="7681" max="7681" width="6.6640625" style="264" customWidth="1"/>
    <col min="7682" max="7682" width="42.6640625" style="264" customWidth="1"/>
    <col min="7683" max="7683" width="4.6640625" style="264" customWidth="1"/>
    <col min="7684" max="7684" width="17.88671875" style="264" customWidth="1"/>
    <col min="7685" max="7685" width="13" style="264" customWidth="1"/>
    <col min="7686" max="7686" width="10.109375" style="264" customWidth="1"/>
    <col min="7687" max="7936" width="9.109375" style="264"/>
    <col min="7937" max="7937" width="6.6640625" style="264" customWidth="1"/>
    <col min="7938" max="7938" width="42.6640625" style="264" customWidth="1"/>
    <col min="7939" max="7939" width="4.6640625" style="264" customWidth="1"/>
    <col min="7940" max="7940" width="17.88671875" style="264" customWidth="1"/>
    <col min="7941" max="7941" width="13" style="264" customWidth="1"/>
    <col min="7942" max="7942" width="10.109375" style="264" customWidth="1"/>
    <col min="7943" max="8192" width="9.109375" style="264"/>
    <col min="8193" max="8193" width="6.6640625" style="264" customWidth="1"/>
    <col min="8194" max="8194" width="42.6640625" style="264" customWidth="1"/>
    <col min="8195" max="8195" width="4.6640625" style="264" customWidth="1"/>
    <col min="8196" max="8196" width="17.88671875" style="264" customWidth="1"/>
    <col min="8197" max="8197" width="13" style="264" customWidth="1"/>
    <col min="8198" max="8198" width="10.109375" style="264" customWidth="1"/>
    <col min="8199" max="8448" width="9.109375" style="264"/>
    <col min="8449" max="8449" width="6.6640625" style="264" customWidth="1"/>
    <col min="8450" max="8450" width="42.6640625" style="264" customWidth="1"/>
    <col min="8451" max="8451" width="4.6640625" style="264" customWidth="1"/>
    <col min="8452" max="8452" width="17.88671875" style="264" customWidth="1"/>
    <col min="8453" max="8453" width="13" style="264" customWidth="1"/>
    <col min="8454" max="8454" width="10.109375" style="264" customWidth="1"/>
    <col min="8455" max="8704" width="9.109375" style="264"/>
    <col min="8705" max="8705" width="6.6640625" style="264" customWidth="1"/>
    <col min="8706" max="8706" width="42.6640625" style="264" customWidth="1"/>
    <col min="8707" max="8707" width="4.6640625" style="264" customWidth="1"/>
    <col min="8708" max="8708" width="17.88671875" style="264" customWidth="1"/>
    <col min="8709" max="8709" width="13" style="264" customWidth="1"/>
    <col min="8710" max="8710" width="10.109375" style="264" customWidth="1"/>
    <col min="8711" max="8960" width="9.109375" style="264"/>
    <col min="8961" max="8961" width="6.6640625" style="264" customWidth="1"/>
    <col min="8962" max="8962" width="42.6640625" style="264" customWidth="1"/>
    <col min="8963" max="8963" width="4.6640625" style="264" customWidth="1"/>
    <col min="8964" max="8964" width="17.88671875" style="264" customWidth="1"/>
    <col min="8965" max="8965" width="13" style="264" customWidth="1"/>
    <col min="8966" max="8966" width="10.109375" style="264" customWidth="1"/>
    <col min="8967" max="9216" width="9.109375" style="264"/>
    <col min="9217" max="9217" width="6.6640625" style="264" customWidth="1"/>
    <col min="9218" max="9218" width="42.6640625" style="264" customWidth="1"/>
    <col min="9219" max="9219" width="4.6640625" style="264" customWidth="1"/>
    <col min="9220" max="9220" width="17.88671875" style="264" customWidth="1"/>
    <col min="9221" max="9221" width="13" style="264" customWidth="1"/>
    <col min="9222" max="9222" width="10.109375" style="264" customWidth="1"/>
    <col min="9223" max="9472" width="9.109375" style="264"/>
    <col min="9473" max="9473" width="6.6640625" style="264" customWidth="1"/>
    <col min="9474" max="9474" width="42.6640625" style="264" customWidth="1"/>
    <col min="9475" max="9475" width="4.6640625" style="264" customWidth="1"/>
    <col min="9476" max="9476" width="17.88671875" style="264" customWidth="1"/>
    <col min="9477" max="9477" width="13" style="264" customWidth="1"/>
    <col min="9478" max="9478" width="10.109375" style="264" customWidth="1"/>
    <col min="9479" max="9728" width="9.109375" style="264"/>
    <col min="9729" max="9729" width="6.6640625" style="264" customWidth="1"/>
    <col min="9730" max="9730" width="42.6640625" style="264" customWidth="1"/>
    <col min="9731" max="9731" width="4.6640625" style="264" customWidth="1"/>
    <col min="9732" max="9732" width="17.88671875" style="264" customWidth="1"/>
    <col min="9733" max="9733" width="13" style="264" customWidth="1"/>
    <col min="9734" max="9734" width="10.109375" style="264" customWidth="1"/>
    <col min="9735" max="9984" width="9.109375" style="264"/>
    <col min="9985" max="9985" width="6.6640625" style="264" customWidth="1"/>
    <col min="9986" max="9986" width="42.6640625" style="264" customWidth="1"/>
    <col min="9987" max="9987" width="4.6640625" style="264" customWidth="1"/>
    <col min="9988" max="9988" width="17.88671875" style="264" customWidth="1"/>
    <col min="9989" max="9989" width="13" style="264" customWidth="1"/>
    <col min="9990" max="9990" width="10.109375" style="264" customWidth="1"/>
    <col min="9991" max="10240" width="9.109375" style="264"/>
    <col min="10241" max="10241" width="6.6640625" style="264" customWidth="1"/>
    <col min="10242" max="10242" width="42.6640625" style="264" customWidth="1"/>
    <col min="10243" max="10243" width="4.6640625" style="264" customWidth="1"/>
    <col min="10244" max="10244" width="17.88671875" style="264" customWidth="1"/>
    <col min="10245" max="10245" width="13" style="264" customWidth="1"/>
    <col min="10246" max="10246" width="10.109375" style="264" customWidth="1"/>
    <col min="10247" max="10496" width="9.109375" style="264"/>
    <col min="10497" max="10497" width="6.6640625" style="264" customWidth="1"/>
    <col min="10498" max="10498" width="42.6640625" style="264" customWidth="1"/>
    <col min="10499" max="10499" width="4.6640625" style="264" customWidth="1"/>
    <col min="10500" max="10500" width="17.88671875" style="264" customWidth="1"/>
    <col min="10501" max="10501" width="13" style="264" customWidth="1"/>
    <col min="10502" max="10502" width="10.109375" style="264" customWidth="1"/>
    <col min="10503" max="10752" width="9.109375" style="264"/>
    <col min="10753" max="10753" width="6.6640625" style="264" customWidth="1"/>
    <col min="10754" max="10754" width="42.6640625" style="264" customWidth="1"/>
    <col min="10755" max="10755" width="4.6640625" style="264" customWidth="1"/>
    <col min="10756" max="10756" width="17.88671875" style="264" customWidth="1"/>
    <col min="10757" max="10757" width="13" style="264" customWidth="1"/>
    <col min="10758" max="10758" width="10.109375" style="264" customWidth="1"/>
    <col min="10759" max="11008" width="9.109375" style="264"/>
    <col min="11009" max="11009" width="6.6640625" style="264" customWidth="1"/>
    <col min="11010" max="11010" width="42.6640625" style="264" customWidth="1"/>
    <col min="11011" max="11011" width="4.6640625" style="264" customWidth="1"/>
    <col min="11012" max="11012" width="17.88671875" style="264" customWidth="1"/>
    <col min="11013" max="11013" width="13" style="264" customWidth="1"/>
    <col min="11014" max="11014" width="10.109375" style="264" customWidth="1"/>
    <col min="11015" max="11264" width="9.109375" style="264"/>
    <col min="11265" max="11265" width="6.6640625" style="264" customWidth="1"/>
    <col min="11266" max="11266" width="42.6640625" style="264" customWidth="1"/>
    <col min="11267" max="11267" width="4.6640625" style="264" customWidth="1"/>
    <col min="11268" max="11268" width="17.88671875" style="264" customWidth="1"/>
    <col min="11269" max="11269" width="13" style="264" customWidth="1"/>
    <col min="11270" max="11270" width="10.109375" style="264" customWidth="1"/>
    <col min="11271" max="11520" width="9.109375" style="264"/>
    <col min="11521" max="11521" width="6.6640625" style="264" customWidth="1"/>
    <col min="11522" max="11522" width="42.6640625" style="264" customWidth="1"/>
    <col min="11523" max="11523" width="4.6640625" style="264" customWidth="1"/>
    <col min="11524" max="11524" width="17.88671875" style="264" customWidth="1"/>
    <col min="11525" max="11525" width="13" style="264" customWidth="1"/>
    <col min="11526" max="11526" width="10.109375" style="264" customWidth="1"/>
    <col min="11527" max="11776" width="9.109375" style="264"/>
    <col min="11777" max="11777" width="6.6640625" style="264" customWidth="1"/>
    <col min="11778" max="11778" width="42.6640625" style="264" customWidth="1"/>
    <col min="11779" max="11779" width="4.6640625" style="264" customWidth="1"/>
    <col min="11780" max="11780" width="17.88671875" style="264" customWidth="1"/>
    <col min="11781" max="11781" width="13" style="264" customWidth="1"/>
    <col min="11782" max="11782" width="10.109375" style="264" customWidth="1"/>
    <col min="11783" max="12032" width="9.109375" style="264"/>
    <col min="12033" max="12033" width="6.6640625" style="264" customWidth="1"/>
    <col min="12034" max="12034" width="42.6640625" style="264" customWidth="1"/>
    <col min="12035" max="12035" width="4.6640625" style="264" customWidth="1"/>
    <col min="12036" max="12036" width="17.88671875" style="264" customWidth="1"/>
    <col min="12037" max="12037" width="13" style="264" customWidth="1"/>
    <col min="12038" max="12038" width="10.109375" style="264" customWidth="1"/>
    <col min="12039" max="12288" width="9.109375" style="264"/>
    <col min="12289" max="12289" width="6.6640625" style="264" customWidth="1"/>
    <col min="12290" max="12290" width="42.6640625" style="264" customWidth="1"/>
    <col min="12291" max="12291" width="4.6640625" style="264" customWidth="1"/>
    <col min="12292" max="12292" width="17.88671875" style="264" customWidth="1"/>
    <col min="12293" max="12293" width="13" style="264" customWidth="1"/>
    <col min="12294" max="12294" width="10.109375" style="264" customWidth="1"/>
    <col min="12295" max="12544" width="9.109375" style="264"/>
    <col min="12545" max="12545" width="6.6640625" style="264" customWidth="1"/>
    <col min="12546" max="12546" width="42.6640625" style="264" customWidth="1"/>
    <col min="12547" max="12547" width="4.6640625" style="264" customWidth="1"/>
    <col min="12548" max="12548" width="17.88671875" style="264" customWidth="1"/>
    <col min="12549" max="12549" width="13" style="264" customWidth="1"/>
    <col min="12550" max="12550" width="10.109375" style="264" customWidth="1"/>
    <col min="12551" max="12800" width="9.109375" style="264"/>
    <col min="12801" max="12801" width="6.6640625" style="264" customWidth="1"/>
    <col min="12802" max="12802" width="42.6640625" style="264" customWidth="1"/>
    <col min="12803" max="12803" width="4.6640625" style="264" customWidth="1"/>
    <col min="12804" max="12804" width="17.88671875" style="264" customWidth="1"/>
    <col min="12805" max="12805" width="13" style="264" customWidth="1"/>
    <col min="12806" max="12806" width="10.109375" style="264" customWidth="1"/>
    <col min="12807" max="13056" width="9.109375" style="264"/>
    <col min="13057" max="13057" width="6.6640625" style="264" customWidth="1"/>
    <col min="13058" max="13058" width="42.6640625" style="264" customWidth="1"/>
    <col min="13059" max="13059" width="4.6640625" style="264" customWidth="1"/>
    <col min="13060" max="13060" width="17.88671875" style="264" customWidth="1"/>
    <col min="13061" max="13061" width="13" style="264" customWidth="1"/>
    <col min="13062" max="13062" width="10.109375" style="264" customWidth="1"/>
    <col min="13063" max="13312" width="9.109375" style="264"/>
    <col min="13313" max="13313" width="6.6640625" style="264" customWidth="1"/>
    <col min="13314" max="13314" width="42.6640625" style="264" customWidth="1"/>
    <col min="13315" max="13315" width="4.6640625" style="264" customWidth="1"/>
    <col min="13316" max="13316" width="17.88671875" style="264" customWidth="1"/>
    <col min="13317" max="13317" width="13" style="264" customWidth="1"/>
    <col min="13318" max="13318" width="10.109375" style="264" customWidth="1"/>
    <col min="13319" max="13568" width="9.109375" style="264"/>
    <col min="13569" max="13569" width="6.6640625" style="264" customWidth="1"/>
    <col min="13570" max="13570" width="42.6640625" style="264" customWidth="1"/>
    <col min="13571" max="13571" width="4.6640625" style="264" customWidth="1"/>
    <col min="13572" max="13572" width="17.88671875" style="264" customWidth="1"/>
    <col min="13573" max="13573" width="13" style="264" customWidth="1"/>
    <col min="13574" max="13574" width="10.109375" style="264" customWidth="1"/>
    <col min="13575" max="13824" width="9.109375" style="264"/>
    <col min="13825" max="13825" width="6.6640625" style="264" customWidth="1"/>
    <col min="13826" max="13826" width="42.6640625" style="264" customWidth="1"/>
    <col min="13827" max="13827" width="4.6640625" style="264" customWidth="1"/>
    <col min="13828" max="13828" width="17.88671875" style="264" customWidth="1"/>
    <col min="13829" max="13829" width="13" style="264" customWidth="1"/>
    <col min="13830" max="13830" width="10.109375" style="264" customWidth="1"/>
    <col min="13831" max="14080" width="9.109375" style="264"/>
    <col min="14081" max="14081" width="6.6640625" style="264" customWidth="1"/>
    <col min="14082" max="14082" width="42.6640625" style="264" customWidth="1"/>
    <col min="14083" max="14083" width="4.6640625" style="264" customWidth="1"/>
    <col min="14084" max="14084" width="17.88671875" style="264" customWidth="1"/>
    <col min="14085" max="14085" width="13" style="264" customWidth="1"/>
    <col min="14086" max="14086" width="10.109375" style="264" customWidth="1"/>
    <col min="14087" max="14336" width="9.109375" style="264"/>
    <col min="14337" max="14337" width="6.6640625" style="264" customWidth="1"/>
    <col min="14338" max="14338" width="42.6640625" style="264" customWidth="1"/>
    <col min="14339" max="14339" width="4.6640625" style="264" customWidth="1"/>
    <col min="14340" max="14340" width="17.88671875" style="264" customWidth="1"/>
    <col min="14341" max="14341" width="13" style="264" customWidth="1"/>
    <col min="14342" max="14342" width="10.109375" style="264" customWidth="1"/>
    <col min="14343" max="14592" width="9.109375" style="264"/>
    <col min="14593" max="14593" width="6.6640625" style="264" customWidth="1"/>
    <col min="14594" max="14594" width="42.6640625" style="264" customWidth="1"/>
    <col min="14595" max="14595" width="4.6640625" style="264" customWidth="1"/>
    <col min="14596" max="14596" width="17.88671875" style="264" customWidth="1"/>
    <col min="14597" max="14597" width="13" style="264" customWidth="1"/>
    <col min="14598" max="14598" width="10.109375" style="264" customWidth="1"/>
    <col min="14599" max="14848" width="9.109375" style="264"/>
    <col min="14849" max="14849" width="6.6640625" style="264" customWidth="1"/>
    <col min="14850" max="14850" width="42.6640625" style="264" customWidth="1"/>
    <col min="14851" max="14851" width="4.6640625" style="264" customWidth="1"/>
    <col min="14852" max="14852" width="17.88671875" style="264" customWidth="1"/>
    <col min="14853" max="14853" width="13" style="264" customWidth="1"/>
    <col min="14854" max="14854" width="10.109375" style="264" customWidth="1"/>
    <col min="14855" max="15104" width="9.109375" style="264"/>
    <col min="15105" max="15105" width="6.6640625" style="264" customWidth="1"/>
    <col min="15106" max="15106" width="42.6640625" style="264" customWidth="1"/>
    <col min="15107" max="15107" width="4.6640625" style="264" customWidth="1"/>
    <col min="15108" max="15108" width="17.88671875" style="264" customWidth="1"/>
    <col min="15109" max="15109" width="13" style="264" customWidth="1"/>
    <col min="15110" max="15110" width="10.109375" style="264" customWidth="1"/>
    <col min="15111" max="15360" width="9.109375" style="264"/>
    <col min="15361" max="15361" width="6.6640625" style="264" customWidth="1"/>
    <col min="15362" max="15362" width="42.6640625" style="264" customWidth="1"/>
    <col min="15363" max="15363" width="4.6640625" style="264" customWidth="1"/>
    <col min="15364" max="15364" width="17.88671875" style="264" customWidth="1"/>
    <col min="15365" max="15365" width="13" style="264" customWidth="1"/>
    <col min="15366" max="15366" width="10.109375" style="264" customWidth="1"/>
    <col min="15367" max="15616" width="9.109375" style="264"/>
    <col min="15617" max="15617" width="6.6640625" style="264" customWidth="1"/>
    <col min="15618" max="15618" width="42.6640625" style="264" customWidth="1"/>
    <col min="15619" max="15619" width="4.6640625" style="264" customWidth="1"/>
    <col min="15620" max="15620" width="17.88671875" style="264" customWidth="1"/>
    <col min="15621" max="15621" width="13" style="264" customWidth="1"/>
    <col min="15622" max="15622" width="10.109375" style="264" customWidth="1"/>
    <col min="15623" max="15872" width="9.109375" style="264"/>
    <col min="15873" max="15873" width="6.6640625" style="264" customWidth="1"/>
    <col min="15874" max="15874" width="42.6640625" style="264" customWidth="1"/>
    <col min="15875" max="15875" width="4.6640625" style="264" customWidth="1"/>
    <col min="15876" max="15876" width="17.88671875" style="264" customWidth="1"/>
    <col min="15877" max="15877" width="13" style="264" customWidth="1"/>
    <col min="15878" max="15878" width="10.109375" style="264" customWidth="1"/>
    <col min="15879" max="16128" width="9.109375" style="264"/>
    <col min="16129" max="16129" width="6.6640625" style="264" customWidth="1"/>
    <col min="16130" max="16130" width="42.6640625" style="264" customWidth="1"/>
    <col min="16131" max="16131" width="4.6640625" style="264" customWidth="1"/>
    <col min="16132" max="16132" width="17.88671875" style="264" customWidth="1"/>
    <col min="16133" max="16133" width="13" style="264" customWidth="1"/>
    <col min="16134" max="16134" width="10.109375" style="264" customWidth="1"/>
    <col min="16135" max="16384" width="9.109375" style="264"/>
  </cols>
  <sheetData>
    <row r="9" spans="2:2">
      <c r="B9" s="273" t="s">
        <v>1240</v>
      </c>
    </row>
    <row r="11" spans="2:2">
      <c r="B11" s="273" t="s">
        <v>1239</v>
      </c>
    </row>
    <row r="12" spans="2:2">
      <c r="B12" s="273" t="s">
        <v>1238</v>
      </c>
    </row>
    <row r="13" spans="2:2">
      <c r="B13" s="273" t="s">
        <v>1237</v>
      </c>
    </row>
    <row r="16" spans="2:2">
      <c r="B16" s="273" t="s">
        <v>1236</v>
      </c>
    </row>
    <row r="17" spans="1:5">
      <c r="B17" s="273"/>
    </row>
    <row r="18" spans="1:5">
      <c r="B18" s="273" t="s">
        <v>1235</v>
      </c>
    </row>
    <row r="19" spans="1:5" ht="25.2" customHeight="1">
      <c r="B19" s="715" t="s">
        <v>1234</v>
      </c>
      <c r="C19" s="715"/>
      <c r="D19" s="715"/>
      <c r="E19" s="715"/>
    </row>
    <row r="22" spans="1:5">
      <c r="B22" s="272" t="s">
        <v>2</v>
      </c>
    </row>
    <row r="24" spans="1:5">
      <c r="A24" s="271" t="s">
        <v>1233</v>
      </c>
      <c r="B24" s="264" t="str">
        <f>'0_2_KOP_BNG_C'!B4</f>
        <v>PREDDELA</v>
      </c>
      <c r="E24" s="270">
        <f>'0_2_KOP_BNG_C'!F42</f>
        <v>0</v>
      </c>
    </row>
    <row r="25" spans="1:5">
      <c r="A25" s="271" t="s">
        <v>1232</v>
      </c>
      <c r="B25" s="264" t="str">
        <f>'0_2_KOP_BNG_C'!B44</f>
        <v>ZEMELJSKA DELA</v>
      </c>
      <c r="E25" s="270">
        <f>'0_2_KOP_BNG_C'!F84</f>
        <v>0</v>
      </c>
    </row>
    <row r="26" spans="1:5">
      <c r="A26" s="271" t="s">
        <v>1231</v>
      </c>
      <c r="B26" s="264" t="str">
        <f>'0_2_KOP_BNG_C'!B86</f>
        <v>VOZIŠČNE KONSTRUKCIJE</v>
      </c>
      <c r="E26" s="270">
        <f>'0_2_KOP_BNG_C'!F121</f>
        <v>0</v>
      </c>
    </row>
    <row r="27" spans="1:5">
      <c r="A27" s="271" t="s">
        <v>1230</v>
      </c>
      <c r="B27" s="264" t="str">
        <f>'0_2_KOP_BNG_C'!B123</f>
        <v>ODVODNJAVANJE</v>
      </c>
      <c r="E27" s="270">
        <f>'0_2_KOP_BNG_C'!F157</f>
        <v>0</v>
      </c>
    </row>
    <row r="28" spans="1:5">
      <c r="A28" s="271" t="s">
        <v>1229</v>
      </c>
      <c r="B28" s="264" t="str">
        <f>'0_2_KOP_BNG_C'!B159</f>
        <v>OPREMA CEST</v>
      </c>
      <c r="E28" s="270">
        <f>'0_2_KOP_BNG_C'!F202</f>
        <v>0</v>
      </c>
    </row>
    <row r="29" spans="1:5">
      <c r="A29" s="271" t="s">
        <v>1228</v>
      </c>
      <c r="B29" s="264" t="str">
        <f>'0_2_KOP_BNG_C'!B204</f>
        <v>TUJE STORITVE</v>
      </c>
      <c r="E29" s="270">
        <f>'0_2_KOP_BNG_C'!F230</f>
        <v>1000</v>
      </c>
    </row>
    <row r="30" spans="1:5">
      <c r="A30" s="268" t="s">
        <v>1226</v>
      </c>
      <c r="B30" s="269" t="s">
        <v>1828</v>
      </c>
      <c r="C30" s="269"/>
      <c r="D30" s="269"/>
      <c r="E30" s="267">
        <f>'3_1_CRA_BNG'!J184</f>
        <v>0</v>
      </c>
    </row>
    <row r="31" spans="1:5">
      <c r="D31" s="266" t="s">
        <v>942</v>
      </c>
      <c r="E31" s="265">
        <f>SUM(E24:E30)</f>
        <v>1000</v>
      </c>
    </row>
    <row r="32" spans="1:5">
      <c r="A32" s="269"/>
      <c r="B32" s="269"/>
      <c r="C32" s="269"/>
      <c r="D32" s="268" t="s">
        <v>897</v>
      </c>
      <c r="E32" s="267">
        <f>E31*0.22</f>
        <v>220</v>
      </c>
    </row>
    <row r="33" spans="4:5">
      <c r="D33" s="266" t="s">
        <v>942</v>
      </c>
      <c r="E33" s="265">
        <f>SUM(E31:E32)</f>
        <v>1220</v>
      </c>
    </row>
  </sheetData>
  <sheetProtection algorithmName="SHA-512" hashValue="Bt0kv7x98iVriF+Lc5otNsAn5pJMSRmeG6nlJsT1Iko+9/zqUCk++3NQnLTN3hPI9oHYo7ownuQwJYGY58BhsA==" saltValue="SiqQBwxAqWHc+qgrvxGwFQ==" spinCount="100000" sheet="1" objects="1" scenarios="1"/>
  <mergeCells count="1">
    <mergeCell ref="B19:E19"/>
  </mergeCells>
  <pageMargins left="0.7" right="0.7" top="0.75" bottom="0.75" header="0.3" footer="0.3"/>
  <pageSetup paperSize="9" orientation="portrait" horizontalDpi="4294967293" r:id="rId1"/>
  <headerFooter>
    <oddHeader>&amp;C&amp;8Izvedbeni načrt - steza za pešce in kolesarje Segovci - Lutverci</oddHeader>
    <oddFooter>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C99A5-71CD-48C9-848E-4D5430571480}">
  <dimension ref="A1:G40"/>
  <sheetViews>
    <sheetView view="pageBreakPreview" topLeftCell="A33" zoomScaleNormal="100" zoomScaleSheetLayoutView="100" workbookViewId="0">
      <selection activeCell="A21" sqref="A21:G21"/>
    </sheetView>
  </sheetViews>
  <sheetFormatPr defaultColWidth="9.109375" defaultRowHeight="14.4"/>
  <cols>
    <col min="1" max="1" width="5.44140625" style="430" customWidth="1"/>
    <col min="2" max="2" width="5.6640625" style="430" customWidth="1"/>
    <col min="3" max="3" width="40.109375" style="430" customWidth="1"/>
    <col min="4" max="5" width="8.88671875" style="430" customWidth="1"/>
    <col min="6" max="7" width="9.109375" style="430"/>
    <col min="8" max="8" width="8.88671875" style="430" customWidth="1"/>
    <col min="9" max="16384" width="9.109375" style="430"/>
  </cols>
  <sheetData>
    <row r="1" spans="1:7">
      <c r="A1" s="440" t="s">
        <v>1822</v>
      </c>
    </row>
    <row r="2" spans="1:7">
      <c r="A2" s="438" t="s">
        <v>1821</v>
      </c>
    </row>
    <row r="3" spans="1:7">
      <c r="A3" s="438" t="s">
        <v>1820</v>
      </c>
    </row>
    <row r="4" spans="1:7">
      <c r="A4" s="438" t="s">
        <v>1819</v>
      </c>
    </row>
    <row r="5" spans="1:7">
      <c r="A5" s="664" t="s">
        <v>1818</v>
      </c>
      <c r="B5" s="664"/>
      <c r="C5" s="664"/>
    </row>
    <row r="6" spans="1:7">
      <c r="A6" s="439" t="s">
        <v>1817</v>
      </c>
      <c r="B6" s="437"/>
      <c r="C6" s="437"/>
    </row>
    <row r="7" spans="1:7">
      <c r="A7" s="438" t="s">
        <v>1816</v>
      </c>
      <c r="B7" s="438"/>
      <c r="C7" s="437"/>
    </row>
    <row r="8" spans="1:7">
      <c r="A8" s="439" t="s">
        <v>1815</v>
      </c>
      <c r="B8" s="437"/>
      <c r="C8" s="437"/>
    </row>
    <row r="9" spans="1:7" ht="26.4" customHeight="1">
      <c r="A9" s="665" t="s">
        <v>1814</v>
      </c>
      <c r="B9" s="665"/>
      <c r="C9" s="665"/>
      <c r="D9" s="665"/>
      <c r="E9" s="665"/>
    </row>
    <row r="10" spans="1:7">
      <c r="A10" s="439" t="s">
        <v>1813</v>
      </c>
      <c r="B10" s="437"/>
      <c r="C10" s="437"/>
    </row>
    <row r="11" spans="1:7">
      <c r="A11" s="438" t="s">
        <v>1812</v>
      </c>
      <c r="B11" s="437"/>
      <c r="C11" s="437"/>
    </row>
    <row r="12" spans="1:7">
      <c r="A12" s="438" t="s">
        <v>1811</v>
      </c>
      <c r="B12" s="437"/>
      <c r="C12" s="437"/>
    </row>
    <row r="14" spans="1:7">
      <c r="A14" s="436" t="s">
        <v>1810</v>
      </c>
    </row>
    <row r="15" spans="1:7">
      <c r="A15" s="436"/>
    </row>
    <row r="16" spans="1:7">
      <c r="A16" s="435" t="s">
        <v>1809</v>
      </c>
      <c r="B16" s="433"/>
      <c r="C16" s="433"/>
      <c r="D16" s="433"/>
      <c r="E16" s="433"/>
      <c r="F16" s="433"/>
      <c r="G16" s="433"/>
    </row>
    <row r="17" spans="1:7">
      <c r="A17" s="434" t="s">
        <v>1808</v>
      </c>
      <c r="B17" s="433"/>
      <c r="C17" s="433"/>
      <c r="D17" s="433"/>
      <c r="E17" s="433"/>
      <c r="F17" s="433"/>
      <c r="G17" s="433"/>
    </row>
    <row r="18" spans="1:7">
      <c r="A18" s="434" t="s">
        <v>1807</v>
      </c>
      <c r="B18" s="433"/>
      <c r="C18" s="433"/>
      <c r="D18" s="433"/>
      <c r="E18" s="433"/>
      <c r="F18" s="433"/>
      <c r="G18" s="433"/>
    </row>
    <row r="19" spans="1:7">
      <c r="A19" s="434" t="s">
        <v>1806</v>
      </c>
      <c r="B19" s="433"/>
      <c r="C19" s="433"/>
      <c r="D19" s="433"/>
      <c r="E19" s="433"/>
      <c r="F19" s="433"/>
      <c r="G19" s="433"/>
    </row>
    <row r="20" spans="1:7" ht="68.400000000000006" customHeight="1">
      <c r="A20" s="662" t="s">
        <v>1805</v>
      </c>
      <c r="B20" s="662"/>
      <c r="C20" s="662"/>
      <c r="D20" s="662"/>
      <c r="E20" s="662"/>
      <c r="F20" s="662"/>
      <c r="G20" s="662"/>
    </row>
    <row r="21" spans="1:7" ht="69" customHeight="1">
      <c r="A21" s="663" t="s">
        <v>1823</v>
      </c>
      <c r="B21" s="662"/>
      <c r="C21" s="662"/>
      <c r="D21" s="662"/>
      <c r="E21" s="662"/>
      <c r="F21" s="662"/>
      <c r="G21" s="662"/>
    </row>
    <row r="22" spans="1:7">
      <c r="A22" s="432" t="s">
        <v>1804</v>
      </c>
      <c r="B22" s="433"/>
      <c r="C22" s="433"/>
      <c r="D22" s="433"/>
      <c r="E22" s="433"/>
      <c r="F22" s="433"/>
      <c r="G22" s="433"/>
    </row>
    <row r="23" spans="1:7" ht="27.6" customHeight="1">
      <c r="A23" s="662" t="s">
        <v>1803</v>
      </c>
      <c r="B23" s="662"/>
      <c r="C23" s="662"/>
      <c r="D23" s="662"/>
      <c r="E23" s="662"/>
      <c r="F23" s="662"/>
      <c r="G23" s="662"/>
    </row>
    <row r="24" spans="1:7" ht="76.95" customHeight="1">
      <c r="A24" s="662" t="s">
        <v>1802</v>
      </c>
      <c r="B24" s="662"/>
      <c r="C24" s="662"/>
      <c r="D24" s="662"/>
      <c r="E24" s="662"/>
      <c r="F24" s="662"/>
      <c r="G24" s="662"/>
    </row>
    <row r="25" spans="1:7" ht="31.95" customHeight="1">
      <c r="A25" s="662" t="s">
        <v>1801</v>
      </c>
      <c r="B25" s="662"/>
      <c r="C25" s="662"/>
      <c r="D25" s="662"/>
      <c r="E25" s="662"/>
      <c r="F25" s="662"/>
      <c r="G25" s="662"/>
    </row>
    <row r="27" spans="1:7">
      <c r="A27" s="432" t="s">
        <v>1800</v>
      </c>
    </row>
    <row r="28" spans="1:7" ht="30" customHeight="1">
      <c r="A28" s="661" t="s">
        <v>1799</v>
      </c>
      <c r="B28" s="661"/>
      <c r="C28" s="661"/>
      <c r="D28" s="661"/>
      <c r="E28" s="661"/>
      <c r="F28" s="661"/>
      <c r="G28" s="661"/>
    </row>
    <row r="29" spans="1:7" ht="30" customHeight="1">
      <c r="A29" s="661" t="s">
        <v>1798</v>
      </c>
      <c r="B29" s="661"/>
      <c r="C29" s="661"/>
      <c r="D29" s="661"/>
      <c r="E29" s="661"/>
      <c r="F29" s="661"/>
      <c r="G29" s="661"/>
    </row>
    <row r="31" spans="1:7">
      <c r="A31" s="432" t="s">
        <v>1797</v>
      </c>
    </row>
    <row r="32" spans="1:7" ht="31.95" customHeight="1">
      <c r="A32" s="661" t="s">
        <v>1796</v>
      </c>
      <c r="B32" s="661"/>
      <c r="C32" s="661"/>
      <c r="D32" s="661"/>
      <c r="E32" s="661"/>
      <c r="F32" s="661"/>
      <c r="G32" s="661"/>
    </row>
    <row r="33" spans="1:7" ht="16.95" customHeight="1">
      <c r="A33" s="663" t="s">
        <v>1795</v>
      </c>
      <c r="B33" s="662"/>
      <c r="C33" s="662"/>
      <c r="D33" s="662"/>
      <c r="E33" s="662"/>
      <c r="F33" s="662"/>
      <c r="G33" s="662"/>
    </row>
    <row r="35" spans="1:7">
      <c r="A35" s="431" t="s">
        <v>1794</v>
      </c>
    </row>
    <row r="36" spans="1:7" ht="27" customHeight="1">
      <c r="A36" s="661" t="s">
        <v>1793</v>
      </c>
      <c r="B36" s="661"/>
      <c r="C36" s="661"/>
      <c r="D36" s="661"/>
      <c r="E36" s="661"/>
      <c r="F36" s="661"/>
      <c r="G36" s="661"/>
    </row>
    <row r="37" spans="1:7" ht="27.6" customHeight="1">
      <c r="A37" s="661" t="s">
        <v>1792</v>
      </c>
      <c r="B37" s="661"/>
      <c r="C37" s="661"/>
      <c r="D37" s="661"/>
      <c r="E37" s="661"/>
      <c r="F37" s="661"/>
      <c r="G37" s="661"/>
    </row>
    <row r="38" spans="1:7" ht="30.6" customHeight="1">
      <c r="A38" s="661" t="s">
        <v>1791</v>
      </c>
      <c r="B38" s="661"/>
      <c r="C38" s="661"/>
      <c r="D38" s="661"/>
      <c r="E38" s="661"/>
      <c r="F38" s="661"/>
      <c r="G38" s="661"/>
    </row>
    <row r="39" spans="1:7" ht="53.4" customHeight="1">
      <c r="A39" s="661" t="s">
        <v>1790</v>
      </c>
      <c r="B39" s="661"/>
      <c r="C39" s="661"/>
      <c r="D39" s="661"/>
      <c r="E39" s="661"/>
      <c r="F39" s="661"/>
      <c r="G39" s="661"/>
    </row>
    <row r="40" spans="1:7" ht="27" customHeight="1">
      <c r="A40" s="661" t="s">
        <v>1789</v>
      </c>
      <c r="B40" s="661"/>
      <c r="C40" s="661"/>
      <c r="D40" s="661"/>
      <c r="E40" s="661"/>
      <c r="F40" s="661"/>
      <c r="G40" s="661"/>
    </row>
  </sheetData>
  <sheetProtection algorithmName="SHA-512" hashValue="DzaXoSf+Sdu5JriZBY0ie0XggsIjHTy6xPV96T0PTYhTcyPv2N2wbPMqHxggIqiYq7mD1S7SYV1J4r+lK/1c+g==" saltValue="a5Oaa8K2YUZOf9I/HSn4NA==" spinCount="100000" sheet="1" objects="1" scenarios="1"/>
  <mergeCells count="16">
    <mergeCell ref="A24:G24"/>
    <mergeCell ref="A5:C5"/>
    <mergeCell ref="A9:E9"/>
    <mergeCell ref="A20:G20"/>
    <mergeCell ref="A21:G21"/>
    <mergeCell ref="A23:G23"/>
    <mergeCell ref="A37:G37"/>
    <mergeCell ref="A38:G38"/>
    <mergeCell ref="A39:G39"/>
    <mergeCell ref="A40:G40"/>
    <mergeCell ref="A25:G25"/>
    <mergeCell ref="A28:G28"/>
    <mergeCell ref="A29:G29"/>
    <mergeCell ref="A32:G32"/>
    <mergeCell ref="A33:G33"/>
    <mergeCell ref="A36:G36"/>
  </mergeCells>
  <pageMargins left="0.7" right="0.7" top="0.75" bottom="0.75" header="0.3" footer="0.3"/>
  <pageSetup paperSize="9" orientation="portrait" horizont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524BD-72A2-4139-85C5-AEFFAEBBFC4D}">
  <dimension ref="A1:F231"/>
  <sheetViews>
    <sheetView showZeros="0" view="pageBreakPreview" topLeftCell="A202" zoomScaleNormal="150" zoomScaleSheetLayoutView="100" workbookViewId="0">
      <selection activeCell="E226" sqref="E226"/>
    </sheetView>
  </sheetViews>
  <sheetFormatPr defaultRowHeight="10.199999999999999"/>
  <cols>
    <col min="1" max="1" width="6.6640625" style="277" customWidth="1"/>
    <col min="2" max="2" width="42.6640625" style="276" customWidth="1"/>
    <col min="3" max="3" width="4.6640625" style="274" customWidth="1"/>
    <col min="4" max="4" width="9.44140625" style="275" customWidth="1"/>
    <col min="5" max="5" width="10.44140625" style="274" customWidth="1"/>
    <col min="6" max="6" width="13.6640625" style="274" customWidth="1"/>
    <col min="7" max="256" width="9.109375" style="274"/>
    <col min="257" max="257" width="6.6640625" style="274" customWidth="1"/>
    <col min="258" max="258" width="42.6640625" style="274" customWidth="1"/>
    <col min="259" max="259" width="4.6640625" style="274" customWidth="1"/>
    <col min="260" max="260" width="8" style="274" customWidth="1"/>
    <col min="261" max="261" width="10.44140625" style="274" customWidth="1"/>
    <col min="262" max="262" width="13.6640625" style="274" customWidth="1"/>
    <col min="263" max="512" width="9.109375" style="274"/>
    <col min="513" max="513" width="6.6640625" style="274" customWidth="1"/>
    <col min="514" max="514" width="42.6640625" style="274" customWidth="1"/>
    <col min="515" max="515" width="4.6640625" style="274" customWidth="1"/>
    <col min="516" max="516" width="8" style="274" customWidth="1"/>
    <col min="517" max="517" width="10.44140625" style="274" customWidth="1"/>
    <col min="518" max="518" width="13.6640625" style="274" customWidth="1"/>
    <col min="519" max="768" width="9.109375" style="274"/>
    <col min="769" max="769" width="6.6640625" style="274" customWidth="1"/>
    <col min="770" max="770" width="42.6640625" style="274" customWidth="1"/>
    <col min="771" max="771" width="4.6640625" style="274" customWidth="1"/>
    <col min="772" max="772" width="8" style="274" customWidth="1"/>
    <col min="773" max="773" width="10.44140625" style="274" customWidth="1"/>
    <col min="774" max="774" width="13.6640625" style="274" customWidth="1"/>
    <col min="775" max="1024" width="9.109375" style="274"/>
    <col min="1025" max="1025" width="6.6640625" style="274" customWidth="1"/>
    <col min="1026" max="1026" width="42.6640625" style="274" customWidth="1"/>
    <col min="1027" max="1027" width="4.6640625" style="274" customWidth="1"/>
    <col min="1028" max="1028" width="8" style="274" customWidth="1"/>
    <col min="1029" max="1029" width="10.44140625" style="274" customWidth="1"/>
    <col min="1030" max="1030" width="13.6640625" style="274" customWidth="1"/>
    <col min="1031" max="1280" width="9.109375" style="274"/>
    <col min="1281" max="1281" width="6.6640625" style="274" customWidth="1"/>
    <col min="1282" max="1282" width="42.6640625" style="274" customWidth="1"/>
    <col min="1283" max="1283" width="4.6640625" style="274" customWidth="1"/>
    <col min="1284" max="1284" width="8" style="274" customWidth="1"/>
    <col min="1285" max="1285" width="10.44140625" style="274" customWidth="1"/>
    <col min="1286" max="1286" width="13.6640625" style="274" customWidth="1"/>
    <col min="1287" max="1536" width="9.109375" style="274"/>
    <col min="1537" max="1537" width="6.6640625" style="274" customWidth="1"/>
    <col min="1538" max="1538" width="42.6640625" style="274" customWidth="1"/>
    <col min="1539" max="1539" width="4.6640625" style="274" customWidth="1"/>
    <col min="1540" max="1540" width="8" style="274" customWidth="1"/>
    <col min="1541" max="1541" width="10.44140625" style="274" customWidth="1"/>
    <col min="1542" max="1542" width="13.6640625" style="274" customWidth="1"/>
    <col min="1543" max="1792" width="9.109375" style="274"/>
    <col min="1793" max="1793" width="6.6640625" style="274" customWidth="1"/>
    <col min="1794" max="1794" width="42.6640625" style="274" customWidth="1"/>
    <col min="1795" max="1795" width="4.6640625" style="274" customWidth="1"/>
    <col min="1796" max="1796" width="8" style="274" customWidth="1"/>
    <col min="1797" max="1797" width="10.44140625" style="274" customWidth="1"/>
    <col min="1798" max="1798" width="13.6640625" style="274" customWidth="1"/>
    <col min="1799" max="2048" width="9.109375" style="274"/>
    <col min="2049" max="2049" width="6.6640625" style="274" customWidth="1"/>
    <col min="2050" max="2050" width="42.6640625" style="274" customWidth="1"/>
    <col min="2051" max="2051" width="4.6640625" style="274" customWidth="1"/>
    <col min="2052" max="2052" width="8" style="274" customWidth="1"/>
    <col min="2053" max="2053" width="10.44140625" style="274" customWidth="1"/>
    <col min="2054" max="2054" width="13.6640625" style="274" customWidth="1"/>
    <col min="2055" max="2304" width="9.109375" style="274"/>
    <col min="2305" max="2305" width="6.6640625" style="274" customWidth="1"/>
    <col min="2306" max="2306" width="42.6640625" style="274" customWidth="1"/>
    <col min="2307" max="2307" width="4.6640625" style="274" customWidth="1"/>
    <col min="2308" max="2308" width="8" style="274" customWidth="1"/>
    <col min="2309" max="2309" width="10.44140625" style="274" customWidth="1"/>
    <col min="2310" max="2310" width="13.6640625" style="274" customWidth="1"/>
    <col min="2311" max="2560" width="9.109375" style="274"/>
    <col min="2561" max="2561" width="6.6640625" style="274" customWidth="1"/>
    <col min="2562" max="2562" width="42.6640625" style="274" customWidth="1"/>
    <col min="2563" max="2563" width="4.6640625" style="274" customWidth="1"/>
    <col min="2564" max="2564" width="8" style="274" customWidth="1"/>
    <col min="2565" max="2565" width="10.44140625" style="274" customWidth="1"/>
    <col min="2566" max="2566" width="13.6640625" style="274" customWidth="1"/>
    <col min="2567" max="2816" width="9.109375" style="274"/>
    <col min="2817" max="2817" width="6.6640625" style="274" customWidth="1"/>
    <col min="2818" max="2818" width="42.6640625" style="274" customWidth="1"/>
    <col min="2819" max="2819" width="4.6640625" style="274" customWidth="1"/>
    <col min="2820" max="2820" width="8" style="274" customWidth="1"/>
    <col min="2821" max="2821" width="10.44140625" style="274" customWidth="1"/>
    <col min="2822" max="2822" width="13.6640625" style="274" customWidth="1"/>
    <col min="2823" max="3072" width="9.109375" style="274"/>
    <col min="3073" max="3073" width="6.6640625" style="274" customWidth="1"/>
    <col min="3074" max="3074" width="42.6640625" style="274" customWidth="1"/>
    <col min="3075" max="3075" width="4.6640625" style="274" customWidth="1"/>
    <col min="3076" max="3076" width="8" style="274" customWidth="1"/>
    <col min="3077" max="3077" width="10.44140625" style="274" customWidth="1"/>
    <col min="3078" max="3078" width="13.6640625" style="274" customWidth="1"/>
    <col min="3079" max="3328" width="9.109375" style="274"/>
    <col min="3329" max="3329" width="6.6640625" style="274" customWidth="1"/>
    <col min="3330" max="3330" width="42.6640625" style="274" customWidth="1"/>
    <col min="3331" max="3331" width="4.6640625" style="274" customWidth="1"/>
    <col min="3332" max="3332" width="8" style="274" customWidth="1"/>
    <col min="3333" max="3333" width="10.44140625" style="274" customWidth="1"/>
    <col min="3334" max="3334" width="13.6640625" style="274" customWidth="1"/>
    <col min="3335" max="3584" width="9.109375" style="274"/>
    <col min="3585" max="3585" width="6.6640625" style="274" customWidth="1"/>
    <col min="3586" max="3586" width="42.6640625" style="274" customWidth="1"/>
    <col min="3587" max="3587" width="4.6640625" style="274" customWidth="1"/>
    <col min="3588" max="3588" width="8" style="274" customWidth="1"/>
    <col min="3589" max="3589" width="10.44140625" style="274" customWidth="1"/>
    <col min="3590" max="3590" width="13.6640625" style="274" customWidth="1"/>
    <col min="3591" max="3840" width="9.109375" style="274"/>
    <col min="3841" max="3841" width="6.6640625" style="274" customWidth="1"/>
    <col min="3842" max="3842" width="42.6640625" style="274" customWidth="1"/>
    <col min="3843" max="3843" width="4.6640625" style="274" customWidth="1"/>
    <col min="3844" max="3844" width="8" style="274" customWidth="1"/>
    <col min="3845" max="3845" width="10.44140625" style="274" customWidth="1"/>
    <col min="3846" max="3846" width="13.6640625" style="274" customWidth="1"/>
    <col min="3847" max="4096" width="9.109375" style="274"/>
    <col min="4097" max="4097" width="6.6640625" style="274" customWidth="1"/>
    <col min="4098" max="4098" width="42.6640625" style="274" customWidth="1"/>
    <col min="4099" max="4099" width="4.6640625" style="274" customWidth="1"/>
    <col min="4100" max="4100" width="8" style="274" customWidth="1"/>
    <col min="4101" max="4101" width="10.44140625" style="274" customWidth="1"/>
    <col min="4102" max="4102" width="13.6640625" style="274" customWidth="1"/>
    <col min="4103" max="4352" width="9.109375" style="274"/>
    <col min="4353" max="4353" width="6.6640625" style="274" customWidth="1"/>
    <col min="4354" max="4354" width="42.6640625" style="274" customWidth="1"/>
    <col min="4355" max="4355" width="4.6640625" style="274" customWidth="1"/>
    <col min="4356" max="4356" width="8" style="274" customWidth="1"/>
    <col min="4357" max="4357" width="10.44140625" style="274" customWidth="1"/>
    <col min="4358" max="4358" width="13.6640625" style="274" customWidth="1"/>
    <col min="4359" max="4608" width="9.109375" style="274"/>
    <col min="4609" max="4609" width="6.6640625" style="274" customWidth="1"/>
    <col min="4610" max="4610" width="42.6640625" style="274" customWidth="1"/>
    <col min="4611" max="4611" width="4.6640625" style="274" customWidth="1"/>
    <col min="4612" max="4612" width="8" style="274" customWidth="1"/>
    <col min="4613" max="4613" width="10.44140625" style="274" customWidth="1"/>
    <col min="4614" max="4614" width="13.6640625" style="274" customWidth="1"/>
    <col min="4615" max="4864" width="9.109375" style="274"/>
    <col min="4865" max="4865" width="6.6640625" style="274" customWidth="1"/>
    <col min="4866" max="4866" width="42.6640625" style="274" customWidth="1"/>
    <col min="4867" max="4867" width="4.6640625" style="274" customWidth="1"/>
    <col min="4868" max="4868" width="8" style="274" customWidth="1"/>
    <col min="4869" max="4869" width="10.44140625" style="274" customWidth="1"/>
    <col min="4870" max="4870" width="13.6640625" style="274" customWidth="1"/>
    <col min="4871" max="5120" width="9.109375" style="274"/>
    <col min="5121" max="5121" width="6.6640625" style="274" customWidth="1"/>
    <col min="5122" max="5122" width="42.6640625" style="274" customWidth="1"/>
    <col min="5123" max="5123" width="4.6640625" style="274" customWidth="1"/>
    <col min="5124" max="5124" width="8" style="274" customWidth="1"/>
    <col min="5125" max="5125" width="10.44140625" style="274" customWidth="1"/>
    <col min="5126" max="5126" width="13.6640625" style="274" customWidth="1"/>
    <col min="5127" max="5376" width="9.109375" style="274"/>
    <col min="5377" max="5377" width="6.6640625" style="274" customWidth="1"/>
    <col min="5378" max="5378" width="42.6640625" style="274" customWidth="1"/>
    <col min="5379" max="5379" width="4.6640625" style="274" customWidth="1"/>
    <col min="5380" max="5380" width="8" style="274" customWidth="1"/>
    <col min="5381" max="5381" width="10.44140625" style="274" customWidth="1"/>
    <col min="5382" max="5382" width="13.6640625" style="274" customWidth="1"/>
    <col min="5383" max="5632" width="9.109375" style="274"/>
    <col min="5633" max="5633" width="6.6640625" style="274" customWidth="1"/>
    <col min="5634" max="5634" width="42.6640625" style="274" customWidth="1"/>
    <col min="5635" max="5635" width="4.6640625" style="274" customWidth="1"/>
    <col min="5636" max="5636" width="8" style="274" customWidth="1"/>
    <col min="5637" max="5637" width="10.44140625" style="274" customWidth="1"/>
    <col min="5638" max="5638" width="13.6640625" style="274" customWidth="1"/>
    <col min="5639" max="5888" width="9.109375" style="274"/>
    <col min="5889" max="5889" width="6.6640625" style="274" customWidth="1"/>
    <col min="5890" max="5890" width="42.6640625" style="274" customWidth="1"/>
    <col min="5891" max="5891" width="4.6640625" style="274" customWidth="1"/>
    <col min="5892" max="5892" width="8" style="274" customWidth="1"/>
    <col min="5893" max="5893" width="10.44140625" style="274" customWidth="1"/>
    <col min="5894" max="5894" width="13.6640625" style="274" customWidth="1"/>
    <col min="5895" max="6144" width="9.109375" style="274"/>
    <col min="6145" max="6145" width="6.6640625" style="274" customWidth="1"/>
    <col min="6146" max="6146" width="42.6640625" style="274" customWidth="1"/>
    <col min="6147" max="6147" width="4.6640625" style="274" customWidth="1"/>
    <col min="6148" max="6148" width="8" style="274" customWidth="1"/>
    <col min="6149" max="6149" width="10.44140625" style="274" customWidth="1"/>
    <col min="6150" max="6150" width="13.6640625" style="274" customWidth="1"/>
    <col min="6151" max="6400" width="9.109375" style="274"/>
    <col min="6401" max="6401" width="6.6640625" style="274" customWidth="1"/>
    <col min="6402" max="6402" width="42.6640625" style="274" customWidth="1"/>
    <col min="6403" max="6403" width="4.6640625" style="274" customWidth="1"/>
    <col min="6404" max="6404" width="8" style="274" customWidth="1"/>
    <col min="6405" max="6405" width="10.44140625" style="274" customWidth="1"/>
    <col min="6406" max="6406" width="13.6640625" style="274" customWidth="1"/>
    <col min="6407" max="6656" width="9.109375" style="274"/>
    <col min="6657" max="6657" width="6.6640625" style="274" customWidth="1"/>
    <col min="6658" max="6658" width="42.6640625" style="274" customWidth="1"/>
    <col min="6659" max="6659" width="4.6640625" style="274" customWidth="1"/>
    <col min="6660" max="6660" width="8" style="274" customWidth="1"/>
    <col min="6661" max="6661" width="10.44140625" style="274" customWidth="1"/>
    <col min="6662" max="6662" width="13.6640625" style="274" customWidth="1"/>
    <col min="6663" max="6912" width="9.109375" style="274"/>
    <col min="6913" max="6913" width="6.6640625" style="274" customWidth="1"/>
    <col min="6914" max="6914" width="42.6640625" style="274" customWidth="1"/>
    <col min="6915" max="6915" width="4.6640625" style="274" customWidth="1"/>
    <col min="6916" max="6916" width="8" style="274" customWidth="1"/>
    <col min="6917" max="6917" width="10.44140625" style="274" customWidth="1"/>
    <col min="6918" max="6918" width="13.6640625" style="274" customWidth="1"/>
    <col min="6919" max="7168" width="9.109375" style="274"/>
    <col min="7169" max="7169" width="6.6640625" style="274" customWidth="1"/>
    <col min="7170" max="7170" width="42.6640625" style="274" customWidth="1"/>
    <col min="7171" max="7171" width="4.6640625" style="274" customWidth="1"/>
    <col min="7172" max="7172" width="8" style="274" customWidth="1"/>
    <col min="7173" max="7173" width="10.44140625" style="274" customWidth="1"/>
    <col min="7174" max="7174" width="13.6640625" style="274" customWidth="1"/>
    <col min="7175" max="7424" width="9.109375" style="274"/>
    <col min="7425" max="7425" width="6.6640625" style="274" customWidth="1"/>
    <col min="7426" max="7426" width="42.6640625" style="274" customWidth="1"/>
    <col min="7427" max="7427" width="4.6640625" style="274" customWidth="1"/>
    <col min="7428" max="7428" width="8" style="274" customWidth="1"/>
    <col min="7429" max="7429" width="10.44140625" style="274" customWidth="1"/>
    <col min="7430" max="7430" width="13.6640625" style="274" customWidth="1"/>
    <col min="7431" max="7680" width="9.109375" style="274"/>
    <col min="7681" max="7681" width="6.6640625" style="274" customWidth="1"/>
    <col min="7682" max="7682" width="42.6640625" style="274" customWidth="1"/>
    <col min="7683" max="7683" width="4.6640625" style="274" customWidth="1"/>
    <col min="7684" max="7684" width="8" style="274" customWidth="1"/>
    <col min="7685" max="7685" width="10.44140625" style="274" customWidth="1"/>
    <col min="7686" max="7686" width="13.6640625" style="274" customWidth="1"/>
    <col min="7687" max="7936" width="9.109375" style="274"/>
    <col min="7937" max="7937" width="6.6640625" style="274" customWidth="1"/>
    <col min="7938" max="7938" width="42.6640625" style="274" customWidth="1"/>
    <col min="7939" max="7939" width="4.6640625" style="274" customWidth="1"/>
    <col min="7940" max="7940" width="8" style="274" customWidth="1"/>
    <col min="7941" max="7941" width="10.44140625" style="274" customWidth="1"/>
    <col min="7942" max="7942" width="13.6640625" style="274" customWidth="1"/>
    <col min="7943" max="8192" width="9.109375" style="274"/>
    <col min="8193" max="8193" width="6.6640625" style="274" customWidth="1"/>
    <col min="8194" max="8194" width="42.6640625" style="274" customWidth="1"/>
    <col min="8195" max="8195" width="4.6640625" style="274" customWidth="1"/>
    <col min="8196" max="8196" width="8" style="274" customWidth="1"/>
    <col min="8197" max="8197" width="10.44140625" style="274" customWidth="1"/>
    <col min="8198" max="8198" width="13.6640625" style="274" customWidth="1"/>
    <col min="8199" max="8448" width="9.109375" style="274"/>
    <col min="8449" max="8449" width="6.6640625" style="274" customWidth="1"/>
    <col min="8450" max="8450" width="42.6640625" style="274" customWidth="1"/>
    <col min="8451" max="8451" width="4.6640625" style="274" customWidth="1"/>
    <col min="8452" max="8452" width="8" style="274" customWidth="1"/>
    <col min="8453" max="8453" width="10.44140625" style="274" customWidth="1"/>
    <col min="8454" max="8454" width="13.6640625" style="274" customWidth="1"/>
    <col min="8455" max="8704" width="9.109375" style="274"/>
    <col min="8705" max="8705" width="6.6640625" style="274" customWidth="1"/>
    <col min="8706" max="8706" width="42.6640625" style="274" customWidth="1"/>
    <col min="8707" max="8707" width="4.6640625" style="274" customWidth="1"/>
    <col min="8708" max="8708" width="8" style="274" customWidth="1"/>
    <col min="8709" max="8709" width="10.44140625" style="274" customWidth="1"/>
    <col min="8710" max="8710" width="13.6640625" style="274" customWidth="1"/>
    <col min="8711" max="8960" width="9.109375" style="274"/>
    <col min="8961" max="8961" width="6.6640625" style="274" customWidth="1"/>
    <col min="8962" max="8962" width="42.6640625" style="274" customWidth="1"/>
    <col min="8963" max="8963" width="4.6640625" style="274" customWidth="1"/>
    <col min="8964" max="8964" width="8" style="274" customWidth="1"/>
    <col min="8965" max="8965" width="10.44140625" style="274" customWidth="1"/>
    <col min="8966" max="8966" width="13.6640625" style="274" customWidth="1"/>
    <col min="8967" max="9216" width="9.109375" style="274"/>
    <col min="9217" max="9217" width="6.6640625" style="274" customWidth="1"/>
    <col min="9218" max="9218" width="42.6640625" style="274" customWidth="1"/>
    <col min="9219" max="9219" width="4.6640625" style="274" customWidth="1"/>
    <col min="9220" max="9220" width="8" style="274" customWidth="1"/>
    <col min="9221" max="9221" width="10.44140625" style="274" customWidth="1"/>
    <col min="9222" max="9222" width="13.6640625" style="274" customWidth="1"/>
    <col min="9223" max="9472" width="9.109375" style="274"/>
    <col min="9473" max="9473" width="6.6640625" style="274" customWidth="1"/>
    <col min="9474" max="9474" width="42.6640625" style="274" customWidth="1"/>
    <col min="9475" max="9475" width="4.6640625" style="274" customWidth="1"/>
    <col min="9476" max="9476" width="8" style="274" customWidth="1"/>
    <col min="9477" max="9477" width="10.44140625" style="274" customWidth="1"/>
    <col min="9478" max="9478" width="13.6640625" style="274" customWidth="1"/>
    <col min="9479" max="9728" width="9.109375" style="274"/>
    <col min="9729" max="9729" width="6.6640625" style="274" customWidth="1"/>
    <col min="9730" max="9730" width="42.6640625" style="274" customWidth="1"/>
    <col min="9731" max="9731" width="4.6640625" style="274" customWidth="1"/>
    <col min="9732" max="9732" width="8" style="274" customWidth="1"/>
    <col min="9733" max="9733" width="10.44140625" style="274" customWidth="1"/>
    <col min="9734" max="9734" width="13.6640625" style="274" customWidth="1"/>
    <col min="9735" max="9984" width="9.109375" style="274"/>
    <col min="9985" max="9985" width="6.6640625" style="274" customWidth="1"/>
    <col min="9986" max="9986" width="42.6640625" style="274" customWidth="1"/>
    <col min="9987" max="9987" width="4.6640625" style="274" customWidth="1"/>
    <col min="9988" max="9988" width="8" style="274" customWidth="1"/>
    <col min="9989" max="9989" width="10.44140625" style="274" customWidth="1"/>
    <col min="9990" max="9990" width="13.6640625" style="274" customWidth="1"/>
    <col min="9991" max="10240" width="9.109375" style="274"/>
    <col min="10241" max="10241" width="6.6640625" style="274" customWidth="1"/>
    <col min="10242" max="10242" width="42.6640625" style="274" customWidth="1"/>
    <col min="10243" max="10243" width="4.6640625" style="274" customWidth="1"/>
    <col min="10244" max="10244" width="8" style="274" customWidth="1"/>
    <col min="10245" max="10245" width="10.44140625" style="274" customWidth="1"/>
    <col min="10246" max="10246" width="13.6640625" style="274" customWidth="1"/>
    <col min="10247" max="10496" width="9.109375" style="274"/>
    <col min="10497" max="10497" width="6.6640625" style="274" customWidth="1"/>
    <col min="10498" max="10498" width="42.6640625" style="274" customWidth="1"/>
    <col min="10499" max="10499" width="4.6640625" style="274" customWidth="1"/>
    <col min="10500" max="10500" width="8" style="274" customWidth="1"/>
    <col min="10501" max="10501" width="10.44140625" style="274" customWidth="1"/>
    <col min="10502" max="10502" width="13.6640625" style="274" customWidth="1"/>
    <col min="10503" max="10752" width="9.109375" style="274"/>
    <col min="10753" max="10753" width="6.6640625" style="274" customWidth="1"/>
    <col min="10754" max="10754" width="42.6640625" style="274" customWidth="1"/>
    <col min="10755" max="10755" width="4.6640625" style="274" customWidth="1"/>
    <col min="10756" max="10756" width="8" style="274" customWidth="1"/>
    <col min="10757" max="10757" width="10.44140625" style="274" customWidth="1"/>
    <col min="10758" max="10758" width="13.6640625" style="274" customWidth="1"/>
    <col min="10759" max="11008" width="9.109375" style="274"/>
    <col min="11009" max="11009" width="6.6640625" style="274" customWidth="1"/>
    <col min="11010" max="11010" width="42.6640625" style="274" customWidth="1"/>
    <col min="11011" max="11011" width="4.6640625" style="274" customWidth="1"/>
    <col min="11012" max="11012" width="8" style="274" customWidth="1"/>
    <col min="11013" max="11013" width="10.44140625" style="274" customWidth="1"/>
    <col min="11014" max="11014" width="13.6640625" style="274" customWidth="1"/>
    <col min="11015" max="11264" width="9.109375" style="274"/>
    <col min="11265" max="11265" width="6.6640625" style="274" customWidth="1"/>
    <col min="11266" max="11266" width="42.6640625" style="274" customWidth="1"/>
    <col min="11267" max="11267" width="4.6640625" style="274" customWidth="1"/>
    <col min="11268" max="11268" width="8" style="274" customWidth="1"/>
    <col min="11269" max="11269" width="10.44140625" style="274" customWidth="1"/>
    <col min="11270" max="11270" width="13.6640625" style="274" customWidth="1"/>
    <col min="11271" max="11520" width="9.109375" style="274"/>
    <col min="11521" max="11521" width="6.6640625" style="274" customWidth="1"/>
    <col min="11522" max="11522" width="42.6640625" style="274" customWidth="1"/>
    <col min="11523" max="11523" width="4.6640625" style="274" customWidth="1"/>
    <col min="11524" max="11524" width="8" style="274" customWidth="1"/>
    <col min="11525" max="11525" width="10.44140625" style="274" customWidth="1"/>
    <col min="11526" max="11526" width="13.6640625" style="274" customWidth="1"/>
    <col min="11527" max="11776" width="9.109375" style="274"/>
    <col min="11777" max="11777" width="6.6640625" style="274" customWidth="1"/>
    <col min="11778" max="11778" width="42.6640625" style="274" customWidth="1"/>
    <col min="11779" max="11779" width="4.6640625" style="274" customWidth="1"/>
    <col min="11780" max="11780" width="8" style="274" customWidth="1"/>
    <col min="11781" max="11781" width="10.44140625" style="274" customWidth="1"/>
    <col min="11782" max="11782" width="13.6640625" style="274" customWidth="1"/>
    <col min="11783" max="12032" width="9.109375" style="274"/>
    <col min="12033" max="12033" width="6.6640625" style="274" customWidth="1"/>
    <col min="12034" max="12034" width="42.6640625" style="274" customWidth="1"/>
    <col min="12035" max="12035" width="4.6640625" style="274" customWidth="1"/>
    <col min="12036" max="12036" width="8" style="274" customWidth="1"/>
    <col min="12037" max="12037" width="10.44140625" style="274" customWidth="1"/>
    <col min="12038" max="12038" width="13.6640625" style="274" customWidth="1"/>
    <col min="12039" max="12288" width="9.109375" style="274"/>
    <col min="12289" max="12289" width="6.6640625" style="274" customWidth="1"/>
    <col min="12290" max="12290" width="42.6640625" style="274" customWidth="1"/>
    <col min="12291" max="12291" width="4.6640625" style="274" customWidth="1"/>
    <col min="12292" max="12292" width="8" style="274" customWidth="1"/>
    <col min="12293" max="12293" width="10.44140625" style="274" customWidth="1"/>
    <col min="12294" max="12294" width="13.6640625" style="274" customWidth="1"/>
    <col min="12295" max="12544" width="9.109375" style="274"/>
    <col min="12545" max="12545" width="6.6640625" style="274" customWidth="1"/>
    <col min="12546" max="12546" width="42.6640625" style="274" customWidth="1"/>
    <col min="12547" max="12547" width="4.6640625" style="274" customWidth="1"/>
    <col min="12548" max="12548" width="8" style="274" customWidth="1"/>
    <col min="12549" max="12549" width="10.44140625" style="274" customWidth="1"/>
    <col min="12550" max="12550" width="13.6640625" style="274" customWidth="1"/>
    <col min="12551" max="12800" width="9.109375" style="274"/>
    <col min="12801" max="12801" width="6.6640625" style="274" customWidth="1"/>
    <col min="12802" max="12802" width="42.6640625" style="274" customWidth="1"/>
    <col min="12803" max="12803" width="4.6640625" style="274" customWidth="1"/>
    <col min="12804" max="12804" width="8" style="274" customWidth="1"/>
    <col min="12805" max="12805" width="10.44140625" style="274" customWidth="1"/>
    <col min="12806" max="12806" width="13.6640625" style="274" customWidth="1"/>
    <col min="12807" max="13056" width="9.109375" style="274"/>
    <col min="13057" max="13057" width="6.6640625" style="274" customWidth="1"/>
    <col min="13058" max="13058" width="42.6640625" style="274" customWidth="1"/>
    <col min="13059" max="13059" width="4.6640625" style="274" customWidth="1"/>
    <col min="13060" max="13060" width="8" style="274" customWidth="1"/>
    <col min="13061" max="13061" width="10.44140625" style="274" customWidth="1"/>
    <col min="13062" max="13062" width="13.6640625" style="274" customWidth="1"/>
    <col min="13063" max="13312" width="9.109375" style="274"/>
    <col min="13313" max="13313" width="6.6640625" style="274" customWidth="1"/>
    <col min="13314" max="13314" width="42.6640625" style="274" customWidth="1"/>
    <col min="13315" max="13315" width="4.6640625" style="274" customWidth="1"/>
    <col min="13316" max="13316" width="8" style="274" customWidth="1"/>
    <col min="13317" max="13317" width="10.44140625" style="274" customWidth="1"/>
    <col min="13318" max="13318" width="13.6640625" style="274" customWidth="1"/>
    <col min="13319" max="13568" width="9.109375" style="274"/>
    <col min="13569" max="13569" width="6.6640625" style="274" customWidth="1"/>
    <col min="13570" max="13570" width="42.6640625" style="274" customWidth="1"/>
    <col min="13571" max="13571" width="4.6640625" style="274" customWidth="1"/>
    <col min="13572" max="13572" width="8" style="274" customWidth="1"/>
    <col min="13573" max="13573" width="10.44140625" style="274" customWidth="1"/>
    <col min="13574" max="13574" width="13.6640625" style="274" customWidth="1"/>
    <col min="13575" max="13824" width="9.109375" style="274"/>
    <col min="13825" max="13825" width="6.6640625" style="274" customWidth="1"/>
    <col min="13826" max="13826" width="42.6640625" style="274" customWidth="1"/>
    <col min="13827" max="13827" width="4.6640625" style="274" customWidth="1"/>
    <col min="13828" max="13828" width="8" style="274" customWidth="1"/>
    <col min="13829" max="13829" width="10.44140625" style="274" customWidth="1"/>
    <col min="13830" max="13830" width="13.6640625" style="274" customWidth="1"/>
    <col min="13831" max="14080" width="9.109375" style="274"/>
    <col min="14081" max="14081" width="6.6640625" style="274" customWidth="1"/>
    <col min="14082" max="14082" width="42.6640625" style="274" customWidth="1"/>
    <col min="14083" max="14083" width="4.6640625" style="274" customWidth="1"/>
    <col min="14084" max="14084" width="8" style="274" customWidth="1"/>
    <col min="14085" max="14085" width="10.44140625" style="274" customWidth="1"/>
    <col min="14086" max="14086" width="13.6640625" style="274" customWidth="1"/>
    <col min="14087" max="14336" width="9.109375" style="274"/>
    <col min="14337" max="14337" width="6.6640625" style="274" customWidth="1"/>
    <col min="14338" max="14338" width="42.6640625" style="274" customWidth="1"/>
    <col min="14339" max="14339" width="4.6640625" style="274" customWidth="1"/>
    <col min="14340" max="14340" width="8" style="274" customWidth="1"/>
    <col min="14341" max="14341" width="10.44140625" style="274" customWidth="1"/>
    <col min="14342" max="14342" width="13.6640625" style="274" customWidth="1"/>
    <col min="14343" max="14592" width="9.109375" style="274"/>
    <col min="14593" max="14593" width="6.6640625" style="274" customWidth="1"/>
    <col min="14594" max="14594" width="42.6640625" style="274" customWidth="1"/>
    <col min="14595" max="14595" width="4.6640625" style="274" customWidth="1"/>
    <col min="14596" max="14596" width="8" style="274" customWidth="1"/>
    <col min="14597" max="14597" width="10.44140625" style="274" customWidth="1"/>
    <col min="14598" max="14598" width="13.6640625" style="274" customWidth="1"/>
    <col min="14599" max="14848" width="9.109375" style="274"/>
    <col min="14849" max="14849" width="6.6640625" style="274" customWidth="1"/>
    <col min="14850" max="14850" width="42.6640625" style="274" customWidth="1"/>
    <col min="14851" max="14851" width="4.6640625" style="274" customWidth="1"/>
    <col min="14852" max="14852" width="8" style="274" customWidth="1"/>
    <col min="14853" max="14853" width="10.44140625" style="274" customWidth="1"/>
    <col min="14854" max="14854" width="13.6640625" style="274" customWidth="1"/>
    <col min="14855" max="15104" width="9.109375" style="274"/>
    <col min="15105" max="15105" width="6.6640625" style="274" customWidth="1"/>
    <col min="15106" max="15106" width="42.6640625" style="274" customWidth="1"/>
    <col min="15107" max="15107" width="4.6640625" style="274" customWidth="1"/>
    <col min="15108" max="15108" width="8" style="274" customWidth="1"/>
    <col min="15109" max="15109" width="10.44140625" style="274" customWidth="1"/>
    <col min="15110" max="15110" width="13.6640625" style="274" customWidth="1"/>
    <col min="15111" max="15360" width="9.109375" style="274"/>
    <col min="15361" max="15361" width="6.6640625" style="274" customWidth="1"/>
    <col min="15362" max="15362" width="42.6640625" style="274" customWidth="1"/>
    <col min="15363" max="15363" width="4.6640625" style="274" customWidth="1"/>
    <col min="15364" max="15364" width="8" style="274" customWidth="1"/>
    <col min="15365" max="15365" width="10.44140625" style="274" customWidth="1"/>
    <col min="15366" max="15366" width="13.6640625" style="274" customWidth="1"/>
    <col min="15367" max="15616" width="9.109375" style="274"/>
    <col min="15617" max="15617" width="6.6640625" style="274" customWidth="1"/>
    <col min="15618" max="15618" width="42.6640625" style="274" customWidth="1"/>
    <col min="15619" max="15619" width="4.6640625" style="274" customWidth="1"/>
    <col min="15620" max="15620" width="8" style="274" customWidth="1"/>
    <col min="15621" max="15621" width="10.44140625" style="274" customWidth="1"/>
    <col min="15622" max="15622" width="13.6640625" style="274" customWidth="1"/>
    <col min="15623" max="15872" width="9.109375" style="274"/>
    <col min="15873" max="15873" width="6.6640625" style="274" customWidth="1"/>
    <col min="15874" max="15874" width="42.6640625" style="274" customWidth="1"/>
    <col min="15875" max="15875" width="4.6640625" style="274" customWidth="1"/>
    <col min="15876" max="15876" width="8" style="274" customWidth="1"/>
    <col min="15877" max="15877" width="10.44140625" style="274" customWidth="1"/>
    <col min="15878" max="15878" width="13.6640625" style="274" customWidth="1"/>
    <col min="15879" max="16128" width="9.109375" style="274"/>
    <col min="16129" max="16129" width="6.6640625" style="274" customWidth="1"/>
    <col min="16130" max="16130" width="42.6640625" style="274" customWidth="1"/>
    <col min="16131" max="16131" width="4.6640625" style="274" customWidth="1"/>
    <col min="16132" max="16132" width="8" style="274" customWidth="1"/>
    <col min="16133" max="16133" width="10.44140625" style="274" customWidth="1"/>
    <col min="16134" max="16134" width="13.6640625" style="274" customWidth="1"/>
    <col min="16135" max="16384" width="9.109375" style="274"/>
  </cols>
  <sheetData>
    <row r="1" spans="1:6">
      <c r="A1" s="286" t="s">
        <v>1430</v>
      </c>
      <c r="B1" s="285" t="s">
        <v>1429</v>
      </c>
      <c r="C1" s="287" t="s">
        <v>284</v>
      </c>
      <c r="D1" s="289" t="s">
        <v>1428</v>
      </c>
      <c r="E1" s="288" t="s">
        <v>1427</v>
      </c>
      <c r="F1" s="288" t="s">
        <v>1426</v>
      </c>
    </row>
    <row r="2" spans="1:6">
      <c r="A2" s="286"/>
      <c r="B2" s="285"/>
      <c r="C2" s="287"/>
      <c r="D2" s="284"/>
      <c r="E2" s="287"/>
      <c r="F2" s="287"/>
    </row>
    <row r="3" spans="1:6">
      <c r="A3" s="286"/>
      <c r="B3" s="285"/>
      <c r="C3" s="287"/>
      <c r="D3" s="284"/>
      <c r="E3" s="287"/>
      <c r="F3" s="287"/>
    </row>
    <row r="4" spans="1:6">
      <c r="A4" s="286" t="s">
        <v>1233</v>
      </c>
      <c r="B4" s="285" t="s">
        <v>0</v>
      </c>
      <c r="D4" s="284">
        <v>0</v>
      </c>
      <c r="E4" s="278">
        <v>0</v>
      </c>
      <c r="F4" s="278"/>
    </row>
    <row r="5" spans="1:6">
      <c r="A5" s="286"/>
      <c r="B5" s="285"/>
      <c r="D5" s="284"/>
      <c r="E5" s="278"/>
      <c r="F5" s="278"/>
    </row>
    <row r="6" spans="1:6">
      <c r="A6" s="286" t="s">
        <v>1425</v>
      </c>
      <c r="B6" s="285" t="s">
        <v>1424</v>
      </c>
      <c r="D6" s="284">
        <v>0</v>
      </c>
      <c r="E6" s="278">
        <v>0</v>
      </c>
      <c r="F6" s="278"/>
    </row>
    <row r="7" spans="1:6">
      <c r="A7" s="286"/>
      <c r="B7" s="285"/>
      <c r="D7" s="284"/>
      <c r="E7" s="278"/>
      <c r="F7" s="278"/>
    </row>
    <row r="8" spans="1:6" ht="20.399999999999999">
      <c r="A8" s="286" t="s">
        <v>1423</v>
      </c>
      <c r="B8" s="285" t="s">
        <v>933</v>
      </c>
      <c r="C8" s="287" t="s">
        <v>11</v>
      </c>
      <c r="D8" s="284">
        <v>32</v>
      </c>
      <c r="E8" s="418"/>
      <c r="F8" s="278">
        <f>ROUND(D8*E8,2)</f>
        <v>0</v>
      </c>
    </row>
    <row r="9" spans="1:6">
      <c r="A9" s="286"/>
      <c r="B9" s="285"/>
      <c r="C9" s="287"/>
      <c r="D9" s="284"/>
      <c r="E9" s="418"/>
      <c r="F9" s="278">
        <f t="shared" ref="F9:F34" si="0">ROUND(D9*E9,2)</f>
        <v>0</v>
      </c>
    </row>
    <row r="10" spans="1:6" ht="20.399999999999999">
      <c r="A10" s="286" t="s">
        <v>1422</v>
      </c>
      <c r="B10" s="285" t="s">
        <v>1421</v>
      </c>
      <c r="C10" s="287" t="s">
        <v>11</v>
      </c>
      <c r="D10" s="284">
        <v>3</v>
      </c>
      <c r="E10" s="418"/>
      <c r="F10" s="278">
        <f t="shared" si="0"/>
        <v>0</v>
      </c>
    </row>
    <row r="11" spans="1:6">
      <c r="A11" s="286"/>
      <c r="B11" s="285"/>
      <c r="C11" s="287"/>
      <c r="D11" s="284"/>
      <c r="E11" s="418"/>
      <c r="F11" s="278">
        <f t="shared" si="0"/>
        <v>0</v>
      </c>
    </row>
    <row r="12" spans="1:6">
      <c r="A12" s="286" t="s">
        <v>1420</v>
      </c>
      <c r="B12" s="285" t="s">
        <v>1419</v>
      </c>
      <c r="D12" s="284">
        <v>0</v>
      </c>
      <c r="E12" s="418"/>
      <c r="F12" s="278">
        <f t="shared" si="0"/>
        <v>0</v>
      </c>
    </row>
    <row r="13" spans="1:6">
      <c r="A13" s="286"/>
      <c r="B13" s="285"/>
      <c r="D13" s="284"/>
      <c r="E13" s="418"/>
      <c r="F13" s="278">
        <f t="shared" si="0"/>
        <v>0</v>
      </c>
    </row>
    <row r="14" spans="1:6" ht="20.399999999999999">
      <c r="A14" s="286" t="s">
        <v>1418</v>
      </c>
      <c r="B14" s="285" t="s">
        <v>1417</v>
      </c>
      <c r="C14" s="287" t="s">
        <v>11</v>
      </c>
      <c r="D14" s="284">
        <v>1</v>
      </c>
      <c r="E14" s="418"/>
      <c r="F14" s="278">
        <f t="shared" si="0"/>
        <v>0</v>
      </c>
    </row>
    <row r="15" spans="1:6">
      <c r="A15" s="286"/>
      <c r="B15" s="285"/>
      <c r="C15" s="287"/>
      <c r="D15" s="284"/>
      <c r="E15" s="418"/>
      <c r="F15" s="278">
        <f t="shared" si="0"/>
        <v>0</v>
      </c>
    </row>
    <row r="16" spans="1:6" ht="20.399999999999999">
      <c r="A16" s="286" t="s">
        <v>1416</v>
      </c>
      <c r="B16" s="285" t="s">
        <v>1415</v>
      </c>
      <c r="C16" s="287" t="s">
        <v>11</v>
      </c>
      <c r="D16" s="284">
        <v>0</v>
      </c>
      <c r="E16" s="418"/>
      <c r="F16" s="278">
        <f t="shared" si="0"/>
        <v>0</v>
      </c>
    </row>
    <row r="17" spans="1:6">
      <c r="A17" s="286"/>
      <c r="B17" s="285"/>
      <c r="C17" s="287"/>
      <c r="D17" s="284"/>
      <c r="E17" s="418"/>
      <c r="F17" s="278">
        <f t="shared" si="0"/>
        <v>0</v>
      </c>
    </row>
    <row r="18" spans="1:6">
      <c r="A18" s="286" t="s">
        <v>1414</v>
      </c>
      <c r="B18" s="285" t="s">
        <v>1413</v>
      </c>
      <c r="C18" s="287" t="s">
        <v>11</v>
      </c>
      <c r="D18" s="284">
        <v>5</v>
      </c>
      <c r="E18" s="418"/>
      <c r="F18" s="278">
        <f t="shared" si="0"/>
        <v>0</v>
      </c>
    </row>
    <row r="19" spans="1:6">
      <c r="A19" s="286"/>
      <c r="B19" s="285"/>
      <c r="C19" s="287"/>
      <c r="D19" s="284"/>
      <c r="E19" s="418"/>
      <c r="F19" s="278">
        <f t="shared" si="0"/>
        <v>0</v>
      </c>
    </row>
    <row r="20" spans="1:6" ht="20.399999999999999">
      <c r="A20" s="286" t="s">
        <v>1412</v>
      </c>
      <c r="B20" s="285" t="s">
        <v>1411</v>
      </c>
      <c r="C20" s="287" t="s">
        <v>913</v>
      </c>
      <c r="D20" s="284">
        <v>20</v>
      </c>
      <c r="E20" s="418"/>
      <c r="F20" s="278">
        <f t="shared" si="0"/>
        <v>0</v>
      </c>
    </row>
    <row r="21" spans="1:6">
      <c r="A21" s="286"/>
      <c r="B21" s="285"/>
      <c r="C21" s="287"/>
      <c r="D21" s="284"/>
      <c r="E21" s="418"/>
      <c r="F21" s="278">
        <f t="shared" si="0"/>
        <v>0</v>
      </c>
    </row>
    <row r="22" spans="1:6" ht="20.399999999999999">
      <c r="A22" s="286" t="s">
        <v>1410</v>
      </c>
      <c r="B22" s="285" t="s">
        <v>116</v>
      </c>
      <c r="C22" s="287" t="s">
        <v>913</v>
      </c>
      <c r="D22" s="284">
        <v>4</v>
      </c>
      <c r="E22" s="418"/>
      <c r="F22" s="278">
        <f t="shared" si="0"/>
        <v>0</v>
      </c>
    </row>
    <row r="23" spans="1:6">
      <c r="A23" s="286"/>
      <c r="B23" s="285"/>
      <c r="C23" s="287"/>
      <c r="D23" s="284"/>
      <c r="E23" s="418"/>
      <c r="F23" s="278">
        <f t="shared" si="0"/>
        <v>0</v>
      </c>
    </row>
    <row r="24" spans="1:6">
      <c r="A24" s="286" t="s">
        <v>1409</v>
      </c>
      <c r="B24" s="285" t="s">
        <v>1071</v>
      </c>
      <c r="C24" s="287" t="s">
        <v>6</v>
      </c>
      <c r="D24" s="284">
        <v>10</v>
      </c>
      <c r="E24" s="418"/>
      <c r="F24" s="278">
        <f t="shared" si="0"/>
        <v>0</v>
      </c>
    </row>
    <row r="25" spans="1:6">
      <c r="A25" s="286"/>
      <c r="B25" s="285"/>
      <c r="C25" s="287"/>
      <c r="D25" s="284"/>
      <c r="E25" s="418"/>
      <c r="F25" s="278">
        <f t="shared" si="0"/>
        <v>0</v>
      </c>
    </row>
    <row r="26" spans="1:6">
      <c r="A26" s="286" t="s">
        <v>1408</v>
      </c>
      <c r="B26" s="285" t="s">
        <v>1075</v>
      </c>
      <c r="C26" s="287" t="s">
        <v>6</v>
      </c>
      <c r="D26" s="284">
        <v>4</v>
      </c>
      <c r="E26" s="418"/>
      <c r="F26" s="278">
        <f t="shared" si="0"/>
        <v>0</v>
      </c>
    </row>
    <row r="27" spans="1:6">
      <c r="A27" s="286"/>
      <c r="B27" s="285"/>
      <c r="C27" s="287"/>
      <c r="D27" s="284"/>
      <c r="E27" s="418"/>
      <c r="F27" s="278">
        <f t="shared" si="0"/>
        <v>0</v>
      </c>
    </row>
    <row r="28" spans="1:6" ht="20.399999999999999">
      <c r="A28" s="286" t="s">
        <v>1407</v>
      </c>
      <c r="B28" s="285" t="s">
        <v>1406</v>
      </c>
      <c r="C28" s="287" t="s">
        <v>913</v>
      </c>
      <c r="D28" s="284">
        <v>3</v>
      </c>
      <c r="E28" s="418"/>
      <c r="F28" s="278">
        <f t="shared" si="0"/>
        <v>0</v>
      </c>
    </row>
    <row r="29" spans="1:6">
      <c r="A29" s="286"/>
      <c r="B29" s="285"/>
      <c r="C29" s="287"/>
      <c r="D29" s="284"/>
      <c r="E29" s="418"/>
      <c r="F29" s="278">
        <f t="shared" si="0"/>
        <v>0</v>
      </c>
    </row>
    <row r="30" spans="1:6">
      <c r="A30" s="286" t="s">
        <v>1405</v>
      </c>
      <c r="B30" s="285" t="s">
        <v>1404</v>
      </c>
      <c r="C30" s="287" t="s">
        <v>913</v>
      </c>
      <c r="D30" s="284">
        <v>6</v>
      </c>
      <c r="E30" s="418"/>
      <c r="F30" s="278">
        <f t="shared" si="0"/>
        <v>0</v>
      </c>
    </row>
    <row r="31" spans="1:6">
      <c r="A31" s="286"/>
      <c r="B31" s="285"/>
      <c r="C31" s="287"/>
      <c r="D31" s="284"/>
      <c r="E31" s="418"/>
      <c r="F31" s="278">
        <f t="shared" si="0"/>
        <v>0</v>
      </c>
    </row>
    <row r="32" spans="1:6" ht="20.399999999999999">
      <c r="A32" s="286" t="s">
        <v>1403</v>
      </c>
      <c r="B32" s="285" t="s">
        <v>1402</v>
      </c>
      <c r="C32" s="287" t="s">
        <v>11</v>
      </c>
      <c r="D32" s="284">
        <v>5</v>
      </c>
      <c r="E32" s="418"/>
      <c r="F32" s="278">
        <f t="shared" si="0"/>
        <v>0</v>
      </c>
    </row>
    <row r="33" spans="1:6">
      <c r="A33" s="286"/>
      <c r="B33" s="285"/>
      <c r="C33" s="287"/>
      <c r="D33" s="284"/>
      <c r="E33" s="418"/>
      <c r="F33" s="278">
        <f t="shared" si="0"/>
        <v>0</v>
      </c>
    </row>
    <row r="34" spans="1:6" ht="20.399999999999999">
      <c r="A34" s="286" t="s">
        <v>1401</v>
      </c>
      <c r="B34" s="285" t="s">
        <v>1400</v>
      </c>
      <c r="C34" s="287" t="s">
        <v>11</v>
      </c>
      <c r="D34" s="284">
        <v>5</v>
      </c>
      <c r="E34" s="418"/>
      <c r="F34" s="278">
        <f t="shared" si="0"/>
        <v>0</v>
      </c>
    </row>
    <row r="35" spans="1:6">
      <c r="A35" s="286"/>
      <c r="B35" s="285"/>
      <c r="C35" s="287"/>
      <c r="D35" s="284"/>
      <c r="E35" s="418"/>
      <c r="F35" s="278">
        <f>D35*E35</f>
        <v>0</v>
      </c>
    </row>
    <row r="36" spans="1:6">
      <c r="A36" s="286" t="s">
        <v>1399</v>
      </c>
      <c r="B36" s="285" t="s">
        <v>1398</v>
      </c>
      <c r="D36" s="284">
        <v>0</v>
      </c>
      <c r="E36" s="418"/>
      <c r="F36" s="278">
        <f>D36*E36</f>
        <v>0</v>
      </c>
    </row>
    <row r="37" spans="1:6">
      <c r="A37" s="286"/>
      <c r="B37" s="285"/>
      <c r="D37" s="284"/>
      <c r="E37" s="418"/>
      <c r="F37" s="278">
        <f>D37*E37</f>
        <v>0</v>
      </c>
    </row>
    <row r="38" spans="1:6" ht="30.6">
      <c r="A38" s="286" t="s">
        <v>1397</v>
      </c>
      <c r="B38" s="285" t="s">
        <v>1396</v>
      </c>
      <c r="C38" s="287" t="s">
        <v>593</v>
      </c>
      <c r="D38" s="284">
        <v>1</v>
      </c>
      <c r="E38" s="418"/>
      <c r="F38" s="278">
        <f t="shared" ref="F38" si="1">ROUND(D38*E38,2)</f>
        <v>0</v>
      </c>
    </row>
    <row r="39" spans="1:6">
      <c r="A39" s="286"/>
      <c r="B39" s="285"/>
      <c r="C39" s="287"/>
      <c r="D39" s="284"/>
      <c r="E39" s="418"/>
      <c r="F39" s="278">
        <f>D39*E39</f>
        <v>0</v>
      </c>
    </row>
    <row r="40" spans="1:6">
      <c r="A40" s="283" t="s">
        <v>1395</v>
      </c>
      <c r="B40" s="282" t="s">
        <v>1394</v>
      </c>
      <c r="C40" s="281" t="s">
        <v>593</v>
      </c>
      <c r="D40" s="280">
        <v>1</v>
      </c>
      <c r="E40" s="419"/>
      <c r="F40" s="279">
        <f t="shared" ref="F40" si="2">ROUND(D40*E40,2)</f>
        <v>0</v>
      </c>
    </row>
    <row r="41" spans="1:6">
      <c r="A41" s="286"/>
      <c r="B41" s="285"/>
      <c r="C41" s="287"/>
      <c r="D41" s="284"/>
      <c r="E41" s="418"/>
      <c r="F41" s="278"/>
    </row>
    <row r="42" spans="1:6">
      <c r="A42" s="286"/>
      <c r="B42" s="285"/>
      <c r="C42" s="287"/>
      <c r="D42" s="284"/>
      <c r="E42" s="420" t="s">
        <v>1091</v>
      </c>
      <c r="F42" s="278">
        <f>SUM(F8:F41)</f>
        <v>0</v>
      </c>
    </row>
    <row r="43" spans="1:6">
      <c r="A43" s="286"/>
      <c r="B43" s="285"/>
      <c r="C43" s="287"/>
      <c r="D43" s="284"/>
      <c r="E43" s="418"/>
      <c r="F43" s="278"/>
    </row>
    <row r="44" spans="1:6">
      <c r="A44" s="286" t="s">
        <v>1232</v>
      </c>
      <c r="B44" s="285" t="s">
        <v>8</v>
      </c>
      <c r="D44" s="284">
        <v>0</v>
      </c>
      <c r="E44" s="418">
        <v>0</v>
      </c>
      <c r="F44" s="278"/>
    </row>
    <row r="45" spans="1:6">
      <c r="A45" s="286"/>
      <c r="B45" s="285"/>
      <c r="D45" s="284"/>
      <c r="E45" s="418"/>
      <c r="F45" s="278"/>
    </row>
    <row r="46" spans="1:6">
      <c r="A46" s="286" t="s">
        <v>1393</v>
      </c>
      <c r="B46" s="285" t="s">
        <v>1392</v>
      </c>
      <c r="D46" s="284">
        <v>0</v>
      </c>
      <c r="E46" s="418">
        <v>0</v>
      </c>
      <c r="F46" s="278"/>
    </row>
    <row r="47" spans="1:6">
      <c r="A47" s="286"/>
      <c r="B47" s="285"/>
      <c r="D47" s="284"/>
      <c r="E47" s="418"/>
      <c r="F47" s="278"/>
    </row>
    <row r="48" spans="1:6" ht="30.6">
      <c r="A48" s="286" t="s">
        <v>1391</v>
      </c>
      <c r="B48" s="285" t="s">
        <v>1390</v>
      </c>
      <c r="C48" s="287" t="s">
        <v>9</v>
      </c>
      <c r="D48" s="284">
        <v>865</v>
      </c>
      <c r="E48" s="418"/>
      <c r="F48" s="396">
        <f t="shared" ref="F48:F82" si="3">ROUND(D48*E48,2)</f>
        <v>0</v>
      </c>
    </row>
    <row r="49" spans="1:6">
      <c r="A49" s="286"/>
      <c r="B49" s="285"/>
      <c r="C49" s="287"/>
      <c r="D49" s="284"/>
      <c r="E49" s="418"/>
      <c r="F49" s="396">
        <f t="shared" si="3"/>
        <v>0</v>
      </c>
    </row>
    <row r="50" spans="1:6" ht="20.399999999999999">
      <c r="A50" s="286" t="s">
        <v>1389</v>
      </c>
      <c r="B50" s="285" t="s">
        <v>1388</v>
      </c>
      <c r="C50" s="287" t="s">
        <v>9</v>
      </c>
      <c r="D50" s="284">
        <v>539</v>
      </c>
      <c r="E50" s="418"/>
      <c r="F50" s="396">
        <f t="shared" si="3"/>
        <v>0</v>
      </c>
    </row>
    <row r="51" spans="1:6">
      <c r="A51" s="286"/>
      <c r="B51" s="285"/>
      <c r="C51" s="287"/>
      <c r="D51" s="284"/>
      <c r="E51" s="418"/>
      <c r="F51" s="396">
        <f t="shared" si="3"/>
        <v>0</v>
      </c>
    </row>
    <row r="52" spans="1:6">
      <c r="A52" s="286"/>
      <c r="B52" s="285"/>
      <c r="C52" s="287"/>
      <c r="D52" s="284"/>
      <c r="E52" s="418"/>
      <c r="F52" s="396">
        <f t="shared" si="3"/>
        <v>0</v>
      </c>
    </row>
    <row r="53" spans="1:6">
      <c r="A53" s="286"/>
      <c r="B53" s="285"/>
      <c r="C53" s="287"/>
      <c r="D53" s="284"/>
      <c r="E53" s="418"/>
      <c r="F53" s="396">
        <f t="shared" si="3"/>
        <v>0</v>
      </c>
    </row>
    <row r="54" spans="1:6">
      <c r="A54" s="286"/>
      <c r="B54" s="285"/>
      <c r="C54" s="287"/>
      <c r="D54" s="284"/>
      <c r="E54" s="418"/>
      <c r="F54" s="396">
        <f t="shared" si="3"/>
        <v>0</v>
      </c>
    </row>
    <row r="55" spans="1:6">
      <c r="A55" s="286"/>
      <c r="B55" s="285"/>
      <c r="C55" s="287"/>
      <c r="D55" s="284"/>
      <c r="E55" s="418"/>
      <c r="F55" s="396">
        <f t="shared" si="3"/>
        <v>0</v>
      </c>
    </row>
    <row r="56" spans="1:6" ht="30.6">
      <c r="A56" s="286" t="s">
        <v>1387</v>
      </c>
      <c r="B56" s="285" t="s">
        <v>1386</v>
      </c>
      <c r="C56" s="287" t="s">
        <v>9</v>
      </c>
      <c r="D56" s="284">
        <v>27</v>
      </c>
      <c r="E56" s="418"/>
      <c r="F56" s="396">
        <f t="shared" si="3"/>
        <v>0</v>
      </c>
    </row>
    <row r="57" spans="1:6">
      <c r="A57" s="286"/>
      <c r="B57" s="285"/>
      <c r="C57" s="287"/>
      <c r="D57" s="284"/>
      <c r="E57" s="418"/>
      <c r="F57" s="396">
        <f t="shared" si="3"/>
        <v>0</v>
      </c>
    </row>
    <row r="58" spans="1:6">
      <c r="A58" s="286" t="s">
        <v>1385</v>
      </c>
      <c r="B58" s="285" t="s">
        <v>1384</v>
      </c>
      <c r="D58" s="284">
        <v>0</v>
      </c>
      <c r="E58" s="418"/>
      <c r="F58" s="396">
        <f t="shared" si="3"/>
        <v>0</v>
      </c>
    </row>
    <row r="59" spans="1:6">
      <c r="A59" s="286"/>
      <c r="B59" s="285"/>
      <c r="D59" s="284"/>
      <c r="E59" s="418"/>
      <c r="F59" s="396">
        <f t="shared" si="3"/>
        <v>0</v>
      </c>
    </row>
    <row r="60" spans="1:6">
      <c r="A60" s="286" t="s">
        <v>1383</v>
      </c>
      <c r="B60" s="285" t="s">
        <v>1382</v>
      </c>
      <c r="C60" s="287" t="s">
        <v>6</v>
      </c>
      <c r="D60" s="284">
        <v>2820</v>
      </c>
      <c r="E60" s="418"/>
      <c r="F60" s="396">
        <f t="shared" si="3"/>
        <v>0</v>
      </c>
    </row>
    <row r="61" spans="1:6">
      <c r="A61" s="286"/>
      <c r="B61" s="285"/>
      <c r="C61" s="287"/>
      <c r="D61" s="284"/>
      <c r="E61" s="418"/>
      <c r="F61" s="396">
        <f t="shared" si="3"/>
        <v>0</v>
      </c>
    </row>
    <row r="62" spans="1:6" ht="20.399999999999999">
      <c r="A62" s="286" t="s">
        <v>1381</v>
      </c>
      <c r="B62" s="285" t="s">
        <v>1380</v>
      </c>
      <c r="C62" s="287" t="s">
        <v>6</v>
      </c>
      <c r="D62" s="284">
        <v>600</v>
      </c>
      <c r="E62" s="418"/>
      <c r="F62" s="396">
        <f t="shared" si="3"/>
        <v>0</v>
      </c>
    </row>
    <row r="63" spans="1:6">
      <c r="A63" s="286"/>
      <c r="B63" s="285"/>
      <c r="C63" s="287"/>
      <c r="D63" s="284"/>
      <c r="E63" s="418"/>
      <c r="F63" s="396">
        <f t="shared" si="3"/>
        <v>0</v>
      </c>
    </row>
    <row r="64" spans="1:6">
      <c r="A64" s="286" t="s">
        <v>1379</v>
      </c>
      <c r="B64" s="285" t="s">
        <v>1378</v>
      </c>
      <c r="D64" s="284">
        <v>0</v>
      </c>
      <c r="E64" s="418"/>
      <c r="F64" s="396">
        <f t="shared" si="3"/>
        <v>0</v>
      </c>
    </row>
    <row r="65" spans="1:6">
      <c r="A65" s="286"/>
      <c r="B65" s="285"/>
      <c r="D65" s="284"/>
      <c r="E65" s="418"/>
      <c r="F65" s="396">
        <f t="shared" si="3"/>
        <v>0</v>
      </c>
    </row>
    <row r="66" spans="1:6" ht="20.399999999999999">
      <c r="A66" s="286" t="s">
        <v>1377</v>
      </c>
      <c r="B66" s="285" t="s">
        <v>1376</v>
      </c>
      <c r="C66" s="287" t="s">
        <v>9</v>
      </c>
      <c r="D66" s="284">
        <v>68</v>
      </c>
      <c r="E66" s="418"/>
      <c r="F66" s="396">
        <f t="shared" si="3"/>
        <v>0</v>
      </c>
    </row>
    <row r="67" spans="1:6">
      <c r="A67" s="286"/>
      <c r="B67" s="285"/>
      <c r="C67" s="287"/>
      <c r="D67" s="284"/>
      <c r="E67" s="418"/>
      <c r="F67" s="396">
        <f t="shared" si="3"/>
        <v>0</v>
      </c>
    </row>
    <row r="68" spans="1:6">
      <c r="A68" s="286" t="s">
        <v>1375</v>
      </c>
      <c r="B68" s="285" t="s">
        <v>1374</v>
      </c>
      <c r="D68" s="284">
        <v>0</v>
      </c>
      <c r="E68" s="418"/>
      <c r="F68" s="396">
        <f t="shared" si="3"/>
        <v>0</v>
      </c>
    </row>
    <row r="69" spans="1:6">
      <c r="A69" s="286"/>
      <c r="B69" s="285"/>
      <c r="D69" s="284"/>
      <c r="E69" s="418"/>
      <c r="F69" s="396">
        <f t="shared" si="3"/>
        <v>0</v>
      </c>
    </row>
    <row r="70" spans="1:6" ht="20.399999999999999">
      <c r="A70" s="286" t="s">
        <v>1373</v>
      </c>
      <c r="B70" s="285" t="s">
        <v>1372</v>
      </c>
      <c r="C70" s="287" t="s">
        <v>6</v>
      </c>
      <c r="D70" s="284">
        <v>700</v>
      </c>
      <c r="E70" s="418"/>
      <c r="F70" s="396">
        <f t="shared" si="3"/>
        <v>0</v>
      </c>
    </row>
    <row r="71" spans="1:6">
      <c r="A71" s="286"/>
      <c r="B71" s="285"/>
      <c r="C71" s="287"/>
      <c r="D71" s="284"/>
      <c r="E71" s="418"/>
      <c r="F71" s="396">
        <f t="shared" si="3"/>
        <v>0</v>
      </c>
    </row>
    <row r="72" spans="1:6" ht="20.399999999999999">
      <c r="A72" s="286" t="s">
        <v>1371</v>
      </c>
      <c r="B72" s="285" t="s">
        <v>1370</v>
      </c>
      <c r="C72" s="287" t="s">
        <v>6</v>
      </c>
      <c r="D72" s="284">
        <v>663</v>
      </c>
      <c r="E72" s="418"/>
      <c r="F72" s="396">
        <f t="shared" si="3"/>
        <v>0</v>
      </c>
    </row>
    <row r="73" spans="1:6">
      <c r="A73" s="286"/>
      <c r="B73" s="285"/>
      <c r="C73" s="287"/>
      <c r="D73" s="284"/>
      <c r="E73" s="418"/>
      <c r="F73" s="396">
        <f t="shared" si="3"/>
        <v>0</v>
      </c>
    </row>
    <row r="74" spans="1:6">
      <c r="A74" s="286" t="s">
        <v>1369</v>
      </c>
      <c r="B74" s="285" t="s">
        <v>35</v>
      </c>
      <c r="C74" s="287" t="s">
        <v>6</v>
      </c>
      <c r="D74" s="284">
        <v>1363</v>
      </c>
      <c r="E74" s="418"/>
      <c r="F74" s="396">
        <f t="shared" si="3"/>
        <v>0</v>
      </c>
    </row>
    <row r="75" spans="1:6">
      <c r="A75" s="286"/>
      <c r="B75" s="285"/>
      <c r="C75" s="287"/>
      <c r="D75" s="284"/>
      <c r="E75" s="418"/>
      <c r="F75" s="396">
        <f t="shared" si="3"/>
        <v>0</v>
      </c>
    </row>
    <row r="76" spans="1:6">
      <c r="A76" s="286" t="s">
        <v>1368</v>
      </c>
      <c r="B76" s="285" t="s">
        <v>1367</v>
      </c>
      <c r="D76" s="284">
        <v>0</v>
      </c>
      <c r="E76" s="418"/>
      <c r="F76" s="396">
        <f t="shared" si="3"/>
        <v>0</v>
      </c>
    </row>
    <row r="77" spans="1:6">
      <c r="A77" s="286"/>
      <c r="B77" s="285"/>
      <c r="D77" s="284"/>
      <c r="E77" s="418"/>
      <c r="F77" s="396">
        <f t="shared" si="3"/>
        <v>0</v>
      </c>
    </row>
    <row r="78" spans="1:6">
      <c r="A78" s="286" t="s">
        <v>1366</v>
      </c>
      <c r="B78" s="285" t="s">
        <v>1365</v>
      </c>
      <c r="C78" s="287" t="s">
        <v>9</v>
      </c>
      <c r="D78" s="284">
        <v>592</v>
      </c>
      <c r="E78" s="418"/>
      <c r="F78" s="396">
        <f t="shared" si="3"/>
        <v>0</v>
      </c>
    </row>
    <row r="79" spans="1:6">
      <c r="A79" s="286"/>
      <c r="B79" s="285"/>
      <c r="C79" s="287"/>
      <c r="D79" s="284"/>
      <c r="E79" s="418"/>
      <c r="F79" s="396">
        <f t="shared" si="3"/>
        <v>0</v>
      </c>
    </row>
    <row r="80" spans="1:6" ht="20.399999999999999">
      <c r="A80" s="286" t="s">
        <v>1364</v>
      </c>
      <c r="B80" s="285" t="s">
        <v>1363</v>
      </c>
      <c r="C80" s="287" t="s">
        <v>9</v>
      </c>
      <c r="D80" s="284">
        <v>621</v>
      </c>
      <c r="E80" s="418"/>
      <c r="F80" s="396">
        <f t="shared" si="3"/>
        <v>0</v>
      </c>
    </row>
    <row r="81" spans="1:6">
      <c r="A81" s="286"/>
      <c r="B81" s="285"/>
      <c r="C81" s="287"/>
      <c r="D81" s="284"/>
      <c r="E81" s="418"/>
      <c r="F81" s="396">
        <f t="shared" si="3"/>
        <v>0</v>
      </c>
    </row>
    <row r="82" spans="1:6">
      <c r="A82" s="283" t="s">
        <v>1362</v>
      </c>
      <c r="B82" s="282" t="s">
        <v>1361</v>
      </c>
      <c r="C82" s="281" t="s">
        <v>9</v>
      </c>
      <c r="D82" s="280">
        <v>621</v>
      </c>
      <c r="E82" s="419"/>
      <c r="F82" s="279">
        <f t="shared" si="3"/>
        <v>0</v>
      </c>
    </row>
    <row r="83" spans="1:6">
      <c r="A83" s="286"/>
      <c r="B83" s="285"/>
      <c r="C83" s="287"/>
      <c r="D83" s="284"/>
      <c r="E83" s="418"/>
      <c r="F83" s="278"/>
    </row>
    <row r="84" spans="1:6">
      <c r="A84" s="286"/>
      <c r="B84" s="285"/>
      <c r="C84" s="287"/>
      <c r="D84" s="284"/>
      <c r="E84" s="420" t="s">
        <v>1057</v>
      </c>
      <c r="F84" s="278">
        <f>SUM(F48:F83)</f>
        <v>0</v>
      </c>
    </row>
    <row r="85" spans="1:6">
      <c r="A85" s="286"/>
      <c r="B85" s="285"/>
      <c r="C85" s="287"/>
      <c r="D85" s="284"/>
      <c r="E85" s="418"/>
      <c r="F85" s="278"/>
    </row>
    <row r="86" spans="1:6">
      <c r="A86" s="286" t="s">
        <v>1231</v>
      </c>
      <c r="B86" s="285" t="s">
        <v>38</v>
      </c>
      <c r="D86" s="284">
        <v>0</v>
      </c>
      <c r="E86" s="418">
        <v>0</v>
      </c>
      <c r="F86" s="278"/>
    </row>
    <row r="87" spans="1:6">
      <c r="A87" s="286"/>
      <c r="B87" s="285"/>
      <c r="D87" s="284"/>
      <c r="E87" s="418"/>
      <c r="F87" s="278"/>
    </row>
    <row r="88" spans="1:6">
      <c r="A88" s="286" t="s">
        <v>1360</v>
      </c>
      <c r="B88" s="285" t="s">
        <v>1359</v>
      </c>
      <c r="D88" s="284">
        <v>0</v>
      </c>
      <c r="E88" s="418">
        <v>0</v>
      </c>
      <c r="F88" s="278"/>
    </row>
    <row r="89" spans="1:6">
      <c r="A89" s="286"/>
      <c r="B89" s="285"/>
      <c r="D89" s="284"/>
      <c r="E89" s="418"/>
      <c r="F89" s="278"/>
    </row>
    <row r="90" spans="1:6" ht="20.399999999999999">
      <c r="A90" s="286" t="s">
        <v>1358</v>
      </c>
      <c r="B90" s="285" t="s">
        <v>1357</v>
      </c>
      <c r="C90" s="287" t="s">
        <v>9</v>
      </c>
      <c r="D90" s="284">
        <v>1423</v>
      </c>
      <c r="E90" s="418"/>
      <c r="F90" s="396">
        <f t="shared" ref="F90:F119" si="4">ROUND(D90*E90,2)</f>
        <v>0</v>
      </c>
    </row>
    <row r="91" spans="1:6">
      <c r="A91" s="286"/>
      <c r="B91" s="285"/>
      <c r="C91" s="287"/>
      <c r="D91" s="284"/>
      <c r="E91" s="418"/>
      <c r="F91" s="396">
        <f t="shared" si="4"/>
        <v>0</v>
      </c>
    </row>
    <row r="92" spans="1:6" ht="20.399999999999999">
      <c r="A92" s="286" t="s">
        <v>1356</v>
      </c>
      <c r="B92" s="285" t="s">
        <v>1355</v>
      </c>
      <c r="C92" s="287" t="s">
        <v>9</v>
      </c>
      <c r="D92" s="284">
        <v>676</v>
      </c>
      <c r="E92" s="418"/>
      <c r="F92" s="396">
        <f t="shared" si="4"/>
        <v>0</v>
      </c>
    </row>
    <row r="93" spans="1:6">
      <c r="A93" s="286"/>
      <c r="B93" s="285"/>
      <c r="C93" s="287"/>
      <c r="D93" s="284"/>
      <c r="E93" s="418"/>
      <c r="F93" s="396">
        <f t="shared" si="4"/>
        <v>0</v>
      </c>
    </row>
    <row r="94" spans="1:6">
      <c r="A94" s="286" t="s">
        <v>1354</v>
      </c>
      <c r="B94" s="285" t="s">
        <v>1353</v>
      </c>
      <c r="D94" s="284">
        <v>0</v>
      </c>
      <c r="E94" s="418"/>
      <c r="F94" s="396">
        <f t="shared" si="4"/>
        <v>0</v>
      </c>
    </row>
    <row r="95" spans="1:6">
      <c r="A95" s="286"/>
      <c r="B95" s="285"/>
      <c r="D95" s="284"/>
      <c r="E95" s="418"/>
      <c r="F95" s="396">
        <f t="shared" si="4"/>
        <v>0</v>
      </c>
    </row>
    <row r="96" spans="1:6" ht="20.399999999999999">
      <c r="A96" s="286" t="s">
        <v>1352</v>
      </c>
      <c r="B96" s="285" t="s">
        <v>1351</v>
      </c>
      <c r="C96" s="287" t="s">
        <v>6</v>
      </c>
      <c r="D96" s="284">
        <v>44</v>
      </c>
      <c r="E96" s="418"/>
      <c r="F96" s="396">
        <f t="shared" si="4"/>
        <v>0</v>
      </c>
    </row>
    <row r="97" spans="1:6">
      <c r="A97" s="286"/>
      <c r="B97" s="285"/>
      <c r="C97" s="287"/>
      <c r="D97" s="284"/>
      <c r="E97" s="418"/>
      <c r="F97" s="396">
        <f t="shared" si="4"/>
        <v>0</v>
      </c>
    </row>
    <row r="98" spans="1:6" ht="20.399999999999999">
      <c r="A98" s="286" t="s">
        <v>1350</v>
      </c>
      <c r="B98" s="285" t="s">
        <v>1349</v>
      </c>
      <c r="C98" s="287" t="s">
        <v>913</v>
      </c>
      <c r="D98" s="284">
        <v>10</v>
      </c>
      <c r="E98" s="418"/>
      <c r="F98" s="396">
        <f t="shared" si="4"/>
        <v>0</v>
      </c>
    </row>
    <row r="99" spans="1:6">
      <c r="A99" s="286"/>
      <c r="B99" s="285"/>
      <c r="C99" s="287"/>
      <c r="D99" s="284"/>
      <c r="E99" s="418"/>
      <c r="F99" s="396">
        <f t="shared" si="4"/>
        <v>0</v>
      </c>
    </row>
    <row r="100" spans="1:6" ht="20.399999999999999">
      <c r="A100" s="286" t="s">
        <v>1348</v>
      </c>
      <c r="B100" s="285" t="s">
        <v>1347</v>
      </c>
      <c r="C100" s="287" t="s">
        <v>6</v>
      </c>
      <c r="D100" s="284">
        <v>44</v>
      </c>
      <c r="E100" s="418"/>
      <c r="F100" s="396">
        <f t="shared" si="4"/>
        <v>0</v>
      </c>
    </row>
    <row r="101" spans="1:6">
      <c r="A101" s="286"/>
      <c r="B101" s="285"/>
      <c r="C101" s="287"/>
      <c r="D101" s="284"/>
      <c r="E101" s="418"/>
      <c r="F101" s="396">
        <f t="shared" si="4"/>
        <v>0</v>
      </c>
    </row>
    <row r="102" spans="1:6" ht="20.399999999999999">
      <c r="A102" s="286" t="s">
        <v>1346</v>
      </c>
      <c r="B102" s="285" t="s">
        <v>1345</v>
      </c>
      <c r="C102" s="287" t="s">
        <v>6</v>
      </c>
      <c r="D102" s="284">
        <v>48</v>
      </c>
      <c r="E102" s="418"/>
      <c r="F102" s="396">
        <f t="shared" si="4"/>
        <v>0</v>
      </c>
    </row>
    <row r="103" spans="1:6">
      <c r="A103" s="286"/>
      <c r="B103" s="285"/>
      <c r="C103" s="287"/>
      <c r="D103" s="284"/>
      <c r="E103" s="418"/>
      <c r="F103" s="396">
        <f t="shared" si="4"/>
        <v>0</v>
      </c>
    </row>
    <row r="104" spans="1:6" ht="30.6">
      <c r="A104" s="286" t="s">
        <v>1344</v>
      </c>
      <c r="B104" s="285" t="s">
        <v>1343</v>
      </c>
      <c r="C104" s="287" t="s">
        <v>6</v>
      </c>
      <c r="D104" s="284">
        <v>1732</v>
      </c>
      <c r="E104" s="418"/>
      <c r="F104" s="396">
        <f t="shared" si="4"/>
        <v>0</v>
      </c>
    </row>
    <row r="105" spans="1:6">
      <c r="A105" s="286"/>
      <c r="B105" s="285"/>
      <c r="C105" s="287"/>
      <c r="D105" s="284"/>
      <c r="E105" s="418"/>
      <c r="F105" s="396">
        <f t="shared" si="4"/>
        <v>0</v>
      </c>
    </row>
    <row r="106" spans="1:6">
      <c r="A106" s="286"/>
      <c r="B106" s="285"/>
      <c r="C106" s="287"/>
      <c r="D106" s="284"/>
      <c r="E106" s="418"/>
      <c r="F106" s="396">
        <f t="shared" si="4"/>
        <v>0</v>
      </c>
    </row>
    <row r="107" spans="1:6">
      <c r="A107" s="286" t="s">
        <v>1342</v>
      </c>
      <c r="B107" s="285" t="s">
        <v>1341</v>
      </c>
      <c r="D107" s="284">
        <v>0</v>
      </c>
      <c r="E107" s="418"/>
      <c r="F107" s="396">
        <f t="shared" si="4"/>
        <v>0</v>
      </c>
    </row>
    <row r="108" spans="1:6">
      <c r="A108" s="286"/>
      <c r="B108" s="285"/>
      <c r="D108" s="284"/>
      <c r="E108" s="418"/>
      <c r="F108" s="396">
        <f t="shared" si="4"/>
        <v>0</v>
      </c>
    </row>
    <row r="109" spans="1:6" ht="20.399999999999999">
      <c r="A109" s="286" t="s">
        <v>1340</v>
      </c>
      <c r="B109" s="285" t="s">
        <v>1003</v>
      </c>
      <c r="C109" s="287" t="s">
        <v>913</v>
      </c>
      <c r="D109" s="284">
        <v>30</v>
      </c>
      <c r="E109" s="418"/>
      <c r="F109" s="396">
        <f t="shared" si="4"/>
        <v>0</v>
      </c>
    </row>
    <row r="110" spans="1:6">
      <c r="A110" s="286"/>
      <c r="B110" s="285"/>
      <c r="C110" s="287"/>
      <c r="D110" s="284"/>
      <c r="E110" s="418"/>
      <c r="F110" s="396">
        <f t="shared" si="4"/>
        <v>0</v>
      </c>
    </row>
    <row r="111" spans="1:6" ht="20.399999999999999">
      <c r="A111" s="286" t="s">
        <v>1339</v>
      </c>
      <c r="B111" s="285" t="s">
        <v>1338</v>
      </c>
      <c r="C111" s="287" t="s">
        <v>913</v>
      </c>
      <c r="D111" s="284">
        <v>3</v>
      </c>
      <c r="E111" s="418"/>
      <c r="F111" s="396">
        <f t="shared" si="4"/>
        <v>0</v>
      </c>
    </row>
    <row r="112" spans="1:6">
      <c r="A112" s="286"/>
      <c r="B112" s="285"/>
      <c r="C112" s="287"/>
      <c r="D112" s="284"/>
      <c r="E112" s="418"/>
      <c r="F112" s="396">
        <f t="shared" si="4"/>
        <v>0</v>
      </c>
    </row>
    <row r="113" spans="1:6" ht="20.399999999999999">
      <c r="A113" s="286" t="s">
        <v>1337</v>
      </c>
      <c r="B113" s="285" t="s">
        <v>1118</v>
      </c>
      <c r="C113" s="287" t="s">
        <v>11</v>
      </c>
      <c r="D113" s="284">
        <v>1</v>
      </c>
      <c r="E113" s="418"/>
      <c r="F113" s="396">
        <f t="shared" si="4"/>
        <v>0</v>
      </c>
    </row>
    <row r="114" spans="1:6">
      <c r="A114" s="286"/>
      <c r="B114" s="285"/>
      <c r="C114" s="287"/>
      <c r="D114" s="284"/>
      <c r="E114" s="418"/>
      <c r="F114" s="396">
        <f t="shared" si="4"/>
        <v>0</v>
      </c>
    </row>
    <row r="115" spans="1:6" ht="20.399999999999999">
      <c r="A115" s="286" t="s">
        <v>1336</v>
      </c>
      <c r="B115" s="285" t="s">
        <v>1335</v>
      </c>
      <c r="C115" s="287" t="s">
        <v>913</v>
      </c>
      <c r="D115" s="284">
        <v>31</v>
      </c>
      <c r="E115" s="418"/>
      <c r="F115" s="396">
        <f t="shared" si="4"/>
        <v>0</v>
      </c>
    </row>
    <row r="116" spans="1:6">
      <c r="A116" s="286"/>
      <c r="B116" s="285"/>
      <c r="C116" s="287"/>
      <c r="D116" s="284"/>
      <c r="E116" s="418"/>
      <c r="F116" s="396">
        <f t="shared" si="4"/>
        <v>0</v>
      </c>
    </row>
    <row r="117" spans="1:6">
      <c r="A117" s="286" t="s">
        <v>1334</v>
      </c>
      <c r="B117" s="285" t="s">
        <v>1333</v>
      </c>
      <c r="D117" s="284">
        <v>0</v>
      </c>
      <c r="E117" s="418"/>
      <c r="F117" s="396">
        <f t="shared" si="4"/>
        <v>0</v>
      </c>
    </row>
    <row r="118" spans="1:6">
      <c r="A118" s="286"/>
      <c r="B118" s="285"/>
      <c r="D118" s="284"/>
      <c r="E118" s="418"/>
      <c r="F118" s="396">
        <f t="shared" si="4"/>
        <v>0</v>
      </c>
    </row>
    <row r="119" spans="1:6" ht="20.399999999999999">
      <c r="A119" s="283" t="s">
        <v>1332</v>
      </c>
      <c r="B119" s="282" t="s">
        <v>1331</v>
      </c>
      <c r="C119" s="281" t="s">
        <v>6</v>
      </c>
      <c r="D119" s="280">
        <v>637</v>
      </c>
      <c r="E119" s="419"/>
      <c r="F119" s="279">
        <f t="shared" si="4"/>
        <v>0</v>
      </c>
    </row>
    <row r="120" spans="1:6">
      <c r="A120" s="286"/>
      <c r="B120" s="285"/>
      <c r="C120" s="287"/>
      <c r="D120" s="284"/>
      <c r="E120" s="418"/>
      <c r="F120" s="278"/>
    </row>
    <row r="121" spans="1:6">
      <c r="A121" s="286"/>
      <c r="B121" s="285"/>
      <c r="C121" s="287"/>
      <c r="D121" s="284"/>
      <c r="E121" s="420" t="s">
        <v>1021</v>
      </c>
      <c r="F121" s="278">
        <f>SUM(F90:F120)</f>
        <v>0</v>
      </c>
    </row>
    <row r="122" spans="1:6">
      <c r="A122" s="286"/>
      <c r="B122" s="285"/>
      <c r="C122" s="287"/>
      <c r="D122" s="284"/>
      <c r="E122" s="418"/>
      <c r="F122" s="278"/>
    </row>
    <row r="123" spans="1:6">
      <c r="A123" s="286" t="s">
        <v>1230</v>
      </c>
      <c r="B123" s="285" t="s">
        <v>1330</v>
      </c>
      <c r="D123" s="284">
        <v>0</v>
      </c>
      <c r="E123" s="418">
        <v>0</v>
      </c>
      <c r="F123" s="278"/>
    </row>
    <row r="124" spans="1:6">
      <c r="A124" s="286"/>
      <c r="B124" s="285"/>
      <c r="D124" s="284"/>
      <c r="E124" s="418"/>
      <c r="F124" s="278"/>
    </row>
    <row r="125" spans="1:6">
      <c r="A125" s="286" t="s">
        <v>1329</v>
      </c>
      <c r="B125" s="285" t="s">
        <v>1328</v>
      </c>
      <c r="D125" s="284">
        <v>0</v>
      </c>
      <c r="E125" s="418">
        <v>0</v>
      </c>
      <c r="F125" s="278"/>
    </row>
    <row r="126" spans="1:6">
      <c r="A126" s="286"/>
      <c r="B126" s="285"/>
      <c r="D126" s="284"/>
      <c r="E126" s="418"/>
      <c r="F126" s="278"/>
    </row>
    <row r="127" spans="1:6">
      <c r="A127" s="286" t="s">
        <v>1327</v>
      </c>
      <c r="B127" s="285" t="s">
        <v>1326</v>
      </c>
      <c r="C127" s="287" t="s">
        <v>9</v>
      </c>
      <c r="D127" s="284">
        <v>82</v>
      </c>
      <c r="E127" s="418"/>
      <c r="F127" s="396">
        <f t="shared" ref="F127:F155" si="5">ROUND(D127*E127,2)</f>
        <v>0</v>
      </c>
    </row>
    <row r="128" spans="1:6">
      <c r="A128" s="286"/>
      <c r="B128" s="285"/>
      <c r="C128" s="287"/>
      <c r="D128" s="284"/>
      <c r="E128" s="418"/>
      <c r="F128" s="396">
        <f t="shared" si="5"/>
        <v>0</v>
      </c>
    </row>
    <row r="129" spans="1:6">
      <c r="A129" s="286" t="s">
        <v>1325</v>
      </c>
      <c r="B129" s="285" t="s">
        <v>1324</v>
      </c>
      <c r="D129" s="284">
        <v>0</v>
      </c>
      <c r="E129" s="418"/>
      <c r="F129" s="396">
        <f t="shared" si="5"/>
        <v>0</v>
      </c>
    </row>
    <row r="130" spans="1:6">
      <c r="A130" s="286"/>
      <c r="B130" s="285"/>
      <c r="D130" s="284"/>
      <c r="E130" s="418"/>
      <c r="F130" s="396">
        <f t="shared" si="5"/>
        <v>0</v>
      </c>
    </row>
    <row r="131" spans="1:6" ht="30.6">
      <c r="A131" s="286" t="s">
        <v>1323</v>
      </c>
      <c r="B131" s="285" t="s">
        <v>1322</v>
      </c>
      <c r="C131" s="287" t="s">
        <v>913</v>
      </c>
      <c r="D131" s="284">
        <v>4</v>
      </c>
      <c r="E131" s="418"/>
      <c r="F131" s="396">
        <f t="shared" si="5"/>
        <v>0</v>
      </c>
    </row>
    <row r="132" spans="1:6">
      <c r="A132" s="286"/>
      <c r="B132" s="285"/>
      <c r="C132" s="287"/>
      <c r="D132" s="284"/>
      <c r="E132" s="418"/>
      <c r="F132" s="396">
        <f t="shared" si="5"/>
        <v>0</v>
      </c>
    </row>
    <row r="133" spans="1:6" ht="20.399999999999999">
      <c r="A133" s="286" t="s">
        <v>1321</v>
      </c>
      <c r="B133" s="285" t="s">
        <v>1320</v>
      </c>
      <c r="C133" s="287" t="s">
        <v>913</v>
      </c>
      <c r="D133" s="284">
        <v>4</v>
      </c>
      <c r="E133" s="418"/>
      <c r="F133" s="396">
        <f t="shared" si="5"/>
        <v>0</v>
      </c>
    </row>
    <row r="134" spans="1:6">
      <c r="A134" s="286"/>
      <c r="B134" s="285"/>
      <c r="C134" s="287"/>
      <c r="D134" s="284"/>
      <c r="E134" s="418"/>
      <c r="F134" s="396">
        <f t="shared" si="5"/>
        <v>0</v>
      </c>
    </row>
    <row r="135" spans="1:6" ht="20.399999999999999">
      <c r="A135" s="286" t="s">
        <v>1319</v>
      </c>
      <c r="B135" s="285" t="s">
        <v>1318</v>
      </c>
      <c r="C135" s="287" t="s">
        <v>11</v>
      </c>
      <c r="D135" s="284">
        <v>1</v>
      </c>
      <c r="E135" s="418"/>
      <c r="F135" s="396">
        <f t="shared" si="5"/>
        <v>0</v>
      </c>
    </row>
    <row r="136" spans="1:6">
      <c r="A136" s="286"/>
      <c r="B136" s="285"/>
      <c r="C136" s="287"/>
      <c r="D136" s="284"/>
      <c r="E136" s="418"/>
      <c r="F136" s="396">
        <f t="shared" si="5"/>
        <v>0</v>
      </c>
    </row>
    <row r="137" spans="1:6" ht="20.399999999999999">
      <c r="A137" s="286" t="s">
        <v>1317</v>
      </c>
      <c r="B137" s="285" t="s">
        <v>1316</v>
      </c>
      <c r="C137" s="287" t="s">
        <v>913</v>
      </c>
      <c r="D137" s="284">
        <v>6</v>
      </c>
      <c r="E137" s="418"/>
      <c r="F137" s="396">
        <f t="shared" si="5"/>
        <v>0</v>
      </c>
    </row>
    <row r="138" spans="1:6">
      <c r="A138" s="286"/>
      <c r="B138" s="285"/>
      <c r="C138" s="287"/>
      <c r="D138" s="284"/>
      <c r="E138" s="418"/>
      <c r="F138" s="396">
        <f t="shared" si="5"/>
        <v>0</v>
      </c>
    </row>
    <row r="139" spans="1:6" ht="30.6">
      <c r="A139" s="286" t="s">
        <v>1315</v>
      </c>
      <c r="B139" s="285" t="s">
        <v>1314</v>
      </c>
      <c r="C139" s="287" t="s">
        <v>913</v>
      </c>
      <c r="D139" s="284">
        <v>6</v>
      </c>
      <c r="E139" s="418"/>
      <c r="F139" s="396">
        <f t="shared" si="5"/>
        <v>0</v>
      </c>
    </row>
    <row r="140" spans="1:6">
      <c r="A140" s="286"/>
      <c r="B140" s="285"/>
      <c r="C140" s="287"/>
      <c r="D140" s="284"/>
      <c r="E140" s="418"/>
      <c r="F140" s="396">
        <f t="shared" si="5"/>
        <v>0</v>
      </c>
    </row>
    <row r="141" spans="1:6" ht="30.6">
      <c r="A141" s="286" t="s">
        <v>1313</v>
      </c>
      <c r="B141" s="285" t="s">
        <v>1312</v>
      </c>
      <c r="C141" s="287" t="s">
        <v>913</v>
      </c>
      <c r="D141" s="284">
        <v>2</v>
      </c>
      <c r="E141" s="418"/>
      <c r="F141" s="396">
        <f t="shared" si="5"/>
        <v>0</v>
      </c>
    </row>
    <row r="142" spans="1:6">
      <c r="A142" s="286"/>
      <c r="B142" s="285"/>
      <c r="C142" s="287"/>
      <c r="D142" s="284"/>
      <c r="E142" s="418"/>
      <c r="F142" s="396">
        <f t="shared" si="5"/>
        <v>0</v>
      </c>
    </row>
    <row r="143" spans="1:6" ht="30.6">
      <c r="A143" s="286" t="s">
        <v>1311</v>
      </c>
      <c r="B143" s="285" t="s">
        <v>1310</v>
      </c>
      <c r="C143" s="287" t="s">
        <v>913</v>
      </c>
      <c r="D143" s="284">
        <v>6</v>
      </c>
      <c r="E143" s="418"/>
      <c r="F143" s="396">
        <f t="shared" si="5"/>
        <v>0</v>
      </c>
    </row>
    <row r="144" spans="1:6">
      <c r="A144" s="286"/>
      <c r="B144" s="285"/>
      <c r="C144" s="287"/>
      <c r="D144" s="284"/>
      <c r="E144" s="418"/>
      <c r="F144" s="396">
        <f t="shared" si="5"/>
        <v>0</v>
      </c>
    </row>
    <row r="145" spans="1:6" ht="30.6">
      <c r="A145" s="286" t="s">
        <v>1309</v>
      </c>
      <c r="B145" s="285" t="s">
        <v>1308</v>
      </c>
      <c r="C145" s="287" t="s">
        <v>913</v>
      </c>
      <c r="D145" s="284">
        <v>6</v>
      </c>
      <c r="E145" s="418"/>
      <c r="F145" s="396">
        <f t="shared" si="5"/>
        <v>0</v>
      </c>
    </row>
    <row r="146" spans="1:6">
      <c r="A146" s="286"/>
      <c r="B146" s="285"/>
      <c r="C146" s="287"/>
      <c r="D146" s="284"/>
      <c r="E146" s="418"/>
      <c r="F146" s="396">
        <f t="shared" si="5"/>
        <v>0</v>
      </c>
    </row>
    <row r="147" spans="1:6" ht="30.6">
      <c r="A147" s="286" t="s">
        <v>1307</v>
      </c>
      <c r="B147" s="285" t="s">
        <v>1306</v>
      </c>
      <c r="C147" s="287" t="s">
        <v>913</v>
      </c>
      <c r="D147" s="284">
        <v>2</v>
      </c>
      <c r="E147" s="418"/>
      <c r="F147" s="396">
        <f t="shared" si="5"/>
        <v>0</v>
      </c>
    </row>
    <row r="148" spans="1:6">
      <c r="A148" s="286"/>
      <c r="B148" s="285"/>
      <c r="C148" s="287"/>
      <c r="D148" s="284"/>
      <c r="E148" s="418"/>
      <c r="F148" s="396">
        <f t="shared" si="5"/>
        <v>0</v>
      </c>
    </row>
    <row r="149" spans="1:6" ht="20.399999999999999">
      <c r="A149" s="286" t="s">
        <v>1305</v>
      </c>
      <c r="B149" s="285" t="s">
        <v>1304</v>
      </c>
      <c r="C149" s="287" t="s">
        <v>11</v>
      </c>
      <c r="D149" s="284">
        <v>2</v>
      </c>
      <c r="E149" s="418"/>
      <c r="F149" s="396">
        <f t="shared" si="5"/>
        <v>0</v>
      </c>
    </row>
    <row r="150" spans="1:6">
      <c r="A150" s="286"/>
      <c r="B150" s="285"/>
      <c r="C150" s="287"/>
      <c r="D150" s="284"/>
      <c r="E150" s="418"/>
      <c r="F150" s="396">
        <f t="shared" si="5"/>
        <v>0</v>
      </c>
    </row>
    <row r="151" spans="1:6">
      <c r="A151" s="286"/>
      <c r="B151" s="285"/>
      <c r="C151" s="287"/>
      <c r="D151" s="284"/>
      <c r="E151" s="418"/>
      <c r="F151" s="396">
        <f t="shared" si="5"/>
        <v>0</v>
      </c>
    </row>
    <row r="152" spans="1:6">
      <c r="A152" s="286"/>
      <c r="B152" s="285"/>
      <c r="C152" s="287"/>
      <c r="D152" s="284"/>
      <c r="E152" s="418"/>
      <c r="F152" s="396">
        <f t="shared" si="5"/>
        <v>0</v>
      </c>
    </row>
    <row r="153" spans="1:6" ht="20.399999999999999">
      <c r="A153" s="286" t="s">
        <v>1303</v>
      </c>
      <c r="B153" s="285" t="s">
        <v>1302</v>
      </c>
      <c r="C153" s="287" t="s">
        <v>11</v>
      </c>
      <c r="D153" s="284">
        <v>2</v>
      </c>
      <c r="E153" s="418"/>
      <c r="F153" s="396">
        <f t="shared" si="5"/>
        <v>0</v>
      </c>
    </row>
    <row r="154" spans="1:6">
      <c r="A154" s="286"/>
      <c r="B154" s="285"/>
      <c r="C154" s="287"/>
      <c r="D154" s="284"/>
      <c r="E154" s="418"/>
      <c r="F154" s="396">
        <f t="shared" si="5"/>
        <v>0</v>
      </c>
    </row>
    <row r="155" spans="1:6" ht="20.399999999999999">
      <c r="A155" s="283" t="s">
        <v>1301</v>
      </c>
      <c r="B155" s="282" t="s">
        <v>1300</v>
      </c>
      <c r="C155" s="281" t="s">
        <v>11</v>
      </c>
      <c r="D155" s="280">
        <v>1</v>
      </c>
      <c r="E155" s="419"/>
      <c r="F155" s="279">
        <f t="shared" si="5"/>
        <v>0</v>
      </c>
    </row>
    <row r="156" spans="1:6">
      <c r="A156" s="286"/>
      <c r="B156" s="285"/>
      <c r="C156" s="287"/>
      <c r="D156" s="284"/>
      <c r="E156" s="418"/>
      <c r="F156" s="278"/>
    </row>
    <row r="157" spans="1:6">
      <c r="A157" s="286"/>
      <c r="B157" s="285"/>
      <c r="C157" s="287"/>
      <c r="D157" s="284"/>
      <c r="E157" s="420" t="s">
        <v>1116</v>
      </c>
      <c r="F157" s="278">
        <f>SUM(F127:F156)</f>
        <v>0</v>
      </c>
    </row>
    <row r="158" spans="1:6">
      <c r="A158" s="286"/>
      <c r="B158" s="285"/>
      <c r="C158" s="287"/>
      <c r="D158" s="284"/>
      <c r="E158" s="418"/>
      <c r="F158" s="278"/>
    </row>
    <row r="159" spans="1:6">
      <c r="A159" s="286" t="s">
        <v>1229</v>
      </c>
      <c r="B159" s="285" t="s">
        <v>1299</v>
      </c>
      <c r="D159" s="284">
        <v>0</v>
      </c>
      <c r="E159" s="418">
        <v>0</v>
      </c>
      <c r="F159" s="278"/>
    </row>
    <row r="160" spans="1:6">
      <c r="A160" s="286"/>
      <c r="B160" s="285"/>
      <c r="D160" s="284"/>
      <c r="E160" s="418"/>
      <c r="F160" s="278"/>
    </row>
    <row r="161" spans="1:6">
      <c r="A161" s="286" t="s">
        <v>1298</v>
      </c>
      <c r="B161" s="285" t="s">
        <v>1297</v>
      </c>
      <c r="D161" s="284">
        <v>0</v>
      </c>
      <c r="E161" s="418">
        <v>0</v>
      </c>
      <c r="F161" s="278"/>
    </row>
    <row r="162" spans="1:6">
      <c r="A162" s="286"/>
      <c r="B162" s="285"/>
      <c r="D162" s="284"/>
      <c r="E162" s="418"/>
      <c r="F162" s="278"/>
    </row>
    <row r="163" spans="1:6" ht="20.399999999999999">
      <c r="A163" s="286" t="s">
        <v>1296</v>
      </c>
      <c r="B163" s="285" t="s">
        <v>1295</v>
      </c>
      <c r="C163" s="287" t="s">
        <v>11</v>
      </c>
      <c r="D163" s="284">
        <v>4</v>
      </c>
      <c r="E163" s="418"/>
      <c r="F163" s="396">
        <f t="shared" ref="F163:F200" si="6">ROUND(D163*E163,2)</f>
        <v>0</v>
      </c>
    </row>
    <row r="164" spans="1:6">
      <c r="A164" s="286"/>
      <c r="B164" s="285"/>
      <c r="C164" s="287"/>
      <c r="D164" s="284"/>
      <c r="E164" s="418"/>
      <c r="F164" s="396">
        <f t="shared" si="6"/>
        <v>0</v>
      </c>
    </row>
    <row r="165" spans="1:6" ht="20.399999999999999">
      <c r="A165" s="286" t="s">
        <v>1294</v>
      </c>
      <c r="B165" s="285" t="s">
        <v>1293</v>
      </c>
      <c r="C165" s="287" t="s">
        <v>9</v>
      </c>
      <c r="D165" s="284">
        <v>0.64</v>
      </c>
      <c r="E165" s="418"/>
      <c r="F165" s="396">
        <f t="shared" si="6"/>
        <v>0</v>
      </c>
    </row>
    <row r="166" spans="1:6">
      <c r="A166" s="286"/>
      <c r="B166" s="285"/>
      <c r="C166" s="287"/>
      <c r="D166" s="284"/>
      <c r="E166" s="418"/>
      <c r="F166" s="396">
        <f t="shared" si="6"/>
        <v>0</v>
      </c>
    </row>
    <row r="167" spans="1:6" ht="20.399999999999999">
      <c r="A167" s="286" t="s">
        <v>1292</v>
      </c>
      <c r="B167" s="285" t="s">
        <v>1212</v>
      </c>
      <c r="C167" s="287" t="s">
        <v>11</v>
      </c>
      <c r="D167" s="284">
        <v>3</v>
      </c>
      <c r="E167" s="418"/>
      <c r="F167" s="396">
        <f t="shared" si="6"/>
        <v>0</v>
      </c>
    </row>
    <row r="168" spans="1:6">
      <c r="A168" s="286"/>
      <c r="B168" s="285"/>
      <c r="C168" s="287"/>
      <c r="D168" s="284"/>
      <c r="E168" s="418"/>
      <c r="F168" s="396">
        <f t="shared" si="6"/>
        <v>0</v>
      </c>
    </row>
    <row r="169" spans="1:6" ht="20.399999999999999">
      <c r="A169" s="286" t="s">
        <v>1291</v>
      </c>
      <c r="B169" s="285" t="s">
        <v>1290</v>
      </c>
      <c r="C169" s="287" t="s">
        <v>11</v>
      </c>
      <c r="D169" s="284">
        <v>1</v>
      </c>
      <c r="E169" s="418"/>
      <c r="F169" s="396">
        <f t="shared" si="6"/>
        <v>0</v>
      </c>
    </row>
    <row r="170" spans="1:6">
      <c r="A170" s="286"/>
      <c r="B170" s="285"/>
      <c r="C170" s="287"/>
      <c r="D170" s="284"/>
      <c r="E170" s="418"/>
      <c r="F170" s="396">
        <f t="shared" si="6"/>
        <v>0</v>
      </c>
    </row>
    <row r="171" spans="1:6" ht="20.399999999999999">
      <c r="A171" s="286" t="s">
        <v>1289</v>
      </c>
      <c r="B171" s="285" t="s">
        <v>1288</v>
      </c>
      <c r="C171" s="287" t="s">
        <v>11</v>
      </c>
      <c r="D171" s="284">
        <v>1</v>
      </c>
      <c r="E171" s="418"/>
      <c r="F171" s="396">
        <f t="shared" si="6"/>
        <v>0</v>
      </c>
    </row>
    <row r="172" spans="1:6">
      <c r="A172" s="286"/>
      <c r="B172" s="285"/>
      <c r="C172" s="287"/>
      <c r="D172" s="284"/>
      <c r="E172" s="418"/>
      <c r="F172" s="396">
        <f t="shared" si="6"/>
        <v>0</v>
      </c>
    </row>
    <row r="173" spans="1:6" ht="30.6">
      <c r="A173" s="286" t="s">
        <v>1287</v>
      </c>
      <c r="B173" s="285" t="s">
        <v>1286</v>
      </c>
      <c r="C173" s="287" t="s">
        <v>11</v>
      </c>
      <c r="D173" s="284">
        <v>4</v>
      </c>
      <c r="E173" s="418"/>
      <c r="F173" s="396">
        <f t="shared" si="6"/>
        <v>0</v>
      </c>
    </row>
    <row r="174" spans="1:6">
      <c r="A174" s="286"/>
      <c r="B174" s="285"/>
      <c r="C174" s="287"/>
      <c r="D174" s="284"/>
      <c r="E174" s="418"/>
      <c r="F174" s="396">
        <f t="shared" si="6"/>
        <v>0</v>
      </c>
    </row>
    <row r="175" spans="1:6" ht="30.6">
      <c r="A175" s="286" t="s">
        <v>1285</v>
      </c>
      <c r="B175" s="285" t="s">
        <v>1284</v>
      </c>
      <c r="C175" s="287" t="s">
        <v>11</v>
      </c>
      <c r="D175" s="284">
        <v>1</v>
      </c>
      <c r="E175" s="418"/>
      <c r="F175" s="396">
        <f t="shared" si="6"/>
        <v>0</v>
      </c>
    </row>
    <row r="176" spans="1:6">
      <c r="A176" s="286"/>
      <c r="B176" s="285"/>
      <c r="C176" s="287"/>
      <c r="D176" s="284"/>
      <c r="E176" s="418"/>
      <c r="F176" s="396">
        <f t="shared" si="6"/>
        <v>0</v>
      </c>
    </row>
    <row r="177" spans="1:6" ht="30.6">
      <c r="A177" s="286" t="s">
        <v>1283</v>
      </c>
      <c r="B177" s="285" t="s">
        <v>1282</v>
      </c>
      <c r="C177" s="287" t="s">
        <v>11</v>
      </c>
      <c r="D177" s="284">
        <v>1</v>
      </c>
      <c r="E177" s="418"/>
      <c r="F177" s="396">
        <f t="shared" si="6"/>
        <v>0</v>
      </c>
    </row>
    <row r="178" spans="1:6">
      <c r="A178" s="286"/>
      <c r="B178" s="285"/>
      <c r="C178" s="287"/>
      <c r="D178" s="284"/>
      <c r="E178" s="418"/>
      <c r="F178" s="396">
        <f t="shared" si="6"/>
        <v>0</v>
      </c>
    </row>
    <row r="179" spans="1:6" ht="20.399999999999999">
      <c r="A179" s="286" t="s">
        <v>1281</v>
      </c>
      <c r="B179" s="285" t="s">
        <v>1280</v>
      </c>
      <c r="C179" s="287" t="s">
        <v>11</v>
      </c>
      <c r="D179" s="284">
        <v>2</v>
      </c>
      <c r="E179" s="418"/>
      <c r="F179" s="396">
        <f t="shared" si="6"/>
        <v>0</v>
      </c>
    </row>
    <row r="180" spans="1:6">
      <c r="A180" s="286"/>
      <c r="B180" s="285"/>
      <c r="C180" s="287"/>
      <c r="D180" s="284"/>
      <c r="E180" s="418"/>
      <c r="F180" s="396">
        <f t="shared" si="6"/>
        <v>0</v>
      </c>
    </row>
    <row r="181" spans="1:6" ht="20.399999999999999">
      <c r="A181" s="286" t="s">
        <v>1279</v>
      </c>
      <c r="B181" s="285" t="s">
        <v>1278</v>
      </c>
      <c r="C181" s="287" t="s">
        <v>11</v>
      </c>
      <c r="D181" s="284">
        <v>1</v>
      </c>
      <c r="E181" s="418"/>
      <c r="F181" s="396">
        <f t="shared" si="6"/>
        <v>0</v>
      </c>
    </row>
    <row r="182" spans="1:6">
      <c r="A182" s="286"/>
      <c r="B182" s="285"/>
      <c r="C182" s="287"/>
      <c r="D182" s="284"/>
      <c r="E182" s="418"/>
      <c r="F182" s="396">
        <f t="shared" si="6"/>
        <v>0</v>
      </c>
    </row>
    <row r="183" spans="1:6" ht="20.399999999999999">
      <c r="A183" s="286" t="s">
        <v>1277</v>
      </c>
      <c r="B183" s="285" t="s">
        <v>1276</v>
      </c>
      <c r="C183" s="287" t="s">
        <v>11</v>
      </c>
      <c r="D183" s="284">
        <v>5</v>
      </c>
      <c r="E183" s="418"/>
      <c r="F183" s="396">
        <f t="shared" si="6"/>
        <v>0</v>
      </c>
    </row>
    <row r="184" spans="1:6">
      <c r="A184" s="286"/>
      <c r="B184" s="285"/>
      <c r="C184" s="287"/>
      <c r="D184" s="284"/>
      <c r="E184" s="418"/>
      <c r="F184" s="396">
        <f t="shared" si="6"/>
        <v>0</v>
      </c>
    </row>
    <row r="185" spans="1:6">
      <c r="A185" s="286" t="s">
        <v>1275</v>
      </c>
      <c r="B185" s="285" t="s">
        <v>1274</v>
      </c>
      <c r="D185" s="284">
        <v>0</v>
      </c>
      <c r="E185" s="418"/>
      <c r="F185" s="396">
        <f t="shared" si="6"/>
        <v>0</v>
      </c>
    </row>
    <row r="186" spans="1:6">
      <c r="A186" s="286"/>
      <c r="B186" s="285"/>
      <c r="D186" s="284"/>
      <c r="E186" s="418"/>
      <c r="F186" s="396">
        <f t="shared" si="6"/>
        <v>0</v>
      </c>
    </row>
    <row r="187" spans="1:6" ht="30.6">
      <c r="A187" s="286" t="s">
        <v>1273</v>
      </c>
      <c r="B187" s="285" t="s">
        <v>1272</v>
      </c>
      <c r="C187" s="287" t="s">
        <v>913</v>
      </c>
      <c r="D187" s="284">
        <v>34</v>
      </c>
      <c r="E187" s="418"/>
      <c r="F187" s="396">
        <f t="shared" si="6"/>
        <v>0</v>
      </c>
    </row>
    <row r="188" spans="1:6">
      <c r="A188" s="286"/>
      <c r="B188" s="285"/>
      <c r="C188" s="287"/>
      <c r="D188" s="284"/>
      <c r="E188" s="418"/>
      <c r="F188" s="396">
        <f t="shared" si="6"/>
        <v>0</v>
      </c>
    </row>
    <row r="189" spans="1:6">
      <c r="A189" s="286" t="s">
        <v>1271</v>
      </c>
      <c r="B189" s="285" t="s">
        <v>1270</v>
      </c>
      <c r="C189" s="287" t="s">
        <v>11</v>
      </c>
      <c r="D189" s="284">
        <v>1</v>
      </c>
      <c r="E189" s="418"/>
      <c r="F189" s="396">
        <f t="shared" si="6"/>
        <v>0</v>
      </c>
    </row>
    <row r="190" spans="1:6">
      <c r="A190" s="286"/>
      <c r="B190" s="285"/>
      <c r="C190" s="287"/>
      <c r="D190" s="284"/>
      <c r="E190" s="418"/>
      <c r="F190" s="396">
        <f t="shared" si="6"/>
        <v>0</v>
      </c>
    </row>
    <row r="191" spans="1:6">
      <c r="A191" s="286" t="s">
        <v>1269</v>
      </c>
      <c r="B191" s="285" t="s">
        <v>1268</v>
      </c>
      <c r="D191" s="284">
        <v>0</v>
      </c>
      <c r="E191" s="418"/>
      <c r="F191" s="396">
        <f t="shared" si="6"/>
        <v>0</v>
      </c>
    </row>
    <row r="192" spans="1:6">
      <c r="A192" s="286"/>
      <c r="B192" s="285"/>
      <c r="D192" s="284"/>
      <c r="E192" s="418"/>
      <c r="F192" s="396">
        <f t="shared" si="6"/>
        <v>0</v>
      </c>
    </row>
    <row r="193" spans="1:6" ht="20.399999999999999">
      <c r="A193" s="286" t="s">
        <v>1267</v>
      </c>
      <c r="B193" s="285" t="s">
        <v>1266</v>
      </c>
      <c r="C193" s="287" t="s">
        <v>913</v>
      </c>
      <c r="D193" s="284">
        <v>3</v>
      </c>
      <c r="E193" s="418"/>
      <c r="F193" s="396">
        <f t="shared" si="6"/>
        <v>0</v>
      </c>
    </row>
    <row r="194" spans="1:6">
      <c r="A194" s="286"/>
      <c r="B194" s="285"/>
      <c r="C194" s="287"/>
      <c r="D194" s="284"/>
      <c r="E194" s="418"/>
      <c r="F194" s="396">
        <f t="shared" si="6"/>
        <v>0</v>
      </c>
    </row>
    <row r="195" spans="1:6">
      <c r="A195" s="286"/>
      <c r="B195" s="285"/>
      <c r="C195" s="287"/>
      <c r="D195" s="284"/>
      <c r="E195" s="418"/>
      <c r="F195" s="396">
        <f t="shared" si="6"/>
        <v>0</v>
      </c>
    </row>
    <row r="196" spans="1:6">
      <c r="A196" s="286"/>
      <c r="B196" s="285"/>
      <c r="C196" s="287"/>
      <c r="D196" s="284"/>
      <c r="E196" s="418"/>
      <c r="F196" s="396">
        <f t="shared" si="6"/>
        <v>0</v>
      </c>
    </row>
    <row r="197" spans="1:6">
      <c r="A197" s="286"/>
      <c r="B197" s="285"/>
      <c r="C197" s="287"/>
      <c r="D197" s="284"/>
      <c r="E197" s="418"/>
      <c r="F197" s="396">
        <f t="shared" si="6"/>
        <v>0</v>
      </c>
    </row>
    <row r="198" spans="1:6">
      <c r="A198" s="286"/>
      <c r="B198" s="285"/>
      <c r="C198" s="287"/>
      <c r="D198" s="284"/>
      <c r="E198" s="418"/>
      <c r="F198" s="396">
        <f t="shared" si="6"/>
        <v>0</v>
      </c>
    </row>
    <row r="199" spans="1:6">
      <c r="A199" s="286"/>
      <c r="B199" s="285"/>
      <c r="C199" s="287"/>
      <c r="D199" s="284"/>
      <c r="E199" s="418"/>
      <c r="F199" s="396">
        <f t="shared" si="6"/>
        <v>0</v>
      </c>
    </row>
    <row r="200" spans="1:6" ht="30.6">
      <c r="A200" s="283" t="s">
        <v>1265</v>
      </c>
      <c r="B200" s="282" t="s">
        <v>1264</v>
      </c>
      <c r="C200" s="281" t="s">
        <v>913</v>
      </c>
      <c r="D200" s="280">
        <v>3</v>
      </c>
      <c r="E200" s="419"/>
      <c r="F200" s="279">
        <f t="shared" si="6"/>
        <v>0</v>
      </c>
    </row>
    <row r="201" spans="1:6">
      <c r="A201" s="286"/>
      <c r="B201" s="285"/>
      <c r="C201" s="287"/>
      <c r="D201" s="284"/>
      <c r="E201" s="418"/>
      <c r="F201" s="278"/>
    </row>
    <row r="202" spans="1:6">
      <c r="A202" s="286"/>
      <c r="B202" s="285"/>
      <c r="C202" s="287"/>
      <c r="D202" s="284"/>
      <c r="E202" s="420" t="s">
        <v>1181</v>
      </c>
      <c r="F202" s="278">
        <f>SUM(F163:F201)</f>
        <v>0</v>
      </c>
    </row>
    <row r="203" spans="1:6">
      <c r="A203" s="286"/>
      <c r="B203" s="285"/>
      <c r="C203" s="287"/>
      <c r="D203" s="284"/>
      <c r="E203" s="418"/>
      <c r="F203" s="278"/>
    </row>
    <row r="204" spans="1:6">
      <c r="A204" s="286" t="s">
        <v>1228</v>
      </c>
      <c r="B204" s="285" t="s">
        <v>1263</v>
      </c>
      <c r="D204" s="284">
        <v>0</v>
      </c>
      <c r="E204" s="418">
        <v>0</v>
      </c>
      <c r="F204" s="278"/>
    </row>
    <row r="205" spans="1:6">
      <c r="A205" s="286"/>
      <c r="B205" s="285"/>
      <c r="D205" s="284"/>
      <c r="E205" s="418"/>
      <c r="F205" s="278"/>
    </row>
    <row r="206" spans="1:6">
      <c r="A206" s="286" t="s">
        <v>1262</v>
      </c>
      <c r="B206" s="285" t="s">
        <v>1261</v>
      </c>
      <c r="D206" s="284">
        <v>0</v>
      </c>
      <c r="E206" s="418">
        <v>0</v>
      </c>
      <c r="F206" s="278"/>
    </row>
    <row r="207" spans="1:6">
      <c r="A207" s="286"/>
      <c r="B207" s="285"/>
      <c r="D207" s="284"/>
      <c r="E207" s="418"/>
      <c r="F207" s="278"/>
    </row>
    <row r="208" spans="1:6" ht="40.799999999999997">
      <c r="A208" s="286" t="s">
        <v>1260</v>
      </c>
      <c r="B208" s="285" t="s">
        <v>1259</v>
      </c>
      <c r="C208" s="287" t="s">
        <v>913</v>
      </c>
      <c r="D208" s="284">
        <v>705</v>
      </c>
      <c r="E208" s="418"/>
      <c r="F208" s="396">
        <f t="shared" ref="F208:F228" si="7">ROUND(D208*E208,2)</f>
        <v>0</v>
      </c>
    </row>
    <row r="209" spans="1:6">
      <c r="A209" s="286"/>
      <c r="B209" s="285"/>
      <c r="C209" s="287"/>
      <c r="D209" s="284"/>
      <c r="E209" s="418"/>
      <c r="F209" s="396">
        <f t="shared" si="7"/>
        <v>0</v>
      </c>
    </row>
    <row r="210" spans="1:6" ht="40.799999999999997">
      <c r="A210" s="286" t="s">
        <v>1258</v>
      </c>
      <c r="B210" s="285" t="s">
        <v>1257</v>
      </c>
      <c r="C210" s="287" t="s">
        <v>11</v>
      </c>
      <c r="D210" s="284">
        <v>8</v>
      </c>
      <c r="E210" s="418"/>
      <c r="F210" s="396">
        <f t="shared" si="7"/>
        <v>0</v>
      </c>
    </row>
    <row r="211" spans="1:6">
      <c r="A211" s="286"/>
      <c r="B211" s="285"/>
      <c r="C211" s="287"/>
      <c r="D211" s="284"/>
      <c r="E211" s="418"/>
      <c r="F211" s="396">
        <f t="shared" si="7"/>
        <v>0</v>
      </c>
    </row>
    <row r="212" spans="1:6">
      <c r="A212" s="286" t="s">
        <v>1256</v>
      </c>
      <c r="B212" s="285" t="s">
        <v>1255</v>
      </c>
      <c r="C212" s="287" t="s">
        <v>11</v>
      </c>
      <c r="D212" s="284">
        <v>1</v>
      </c>
      <c r="E212" s="418"/>
      <c r="F212" s="396">
        <f t="shared" si="7"/>
        <v>0</v>
      </c>
    </row>
    <row r="213" spans="1:6">
      <c r="A213" s="286"/>
      <c r="B213" s="285"/>
      <c r="C213" s="287"/>
      <c r="D213" s="284"/>
      <c r="E213" s="418"/>
      <c r="F213" s="396">
        <f t="shared" si="7"/>
        <v>0</v>
      </c>
    </row>
    <row r="214" spans="1:6">
      <c r="A214" s="286" t="s">
        <v>1254</v>
      </c>
      <c r="B214" s="285" t="s">
        <v>1253</v>
      </c>
      <c r="C214" s="287" t="s">
        <v>11</v>
      </c>
      <c r="D214" s="284">
        <v>1</v>
      </c>
      <c r="E214" s="418"/>
      <c r="F214" s="396">
        <f t="shared" si="7"/>
        <v>0</v>
      </c>
    </row>
    <row r="215" spans="1:6">
      <c r="A215" s="286"/>
      <c r="B215" s="285"/>
      <c r="C215" s="287"/>
      <c r="D215" s="284"/>
      <c r="E215" s="418"/>
      <c r="F215" s="396">
        <f t="shared" si="7"/>
        <v>0</v>
      </c>
    </row>
    <row r="216" spans="1:6">
      <c r="A216" s="286" t="s">
        <v>1252</v>
      </c>
      <c r="B216" s="285" t="s">
        <v>1251</v>
      </c>
      <c r="D216" s="284">
        <v>0</v>
      </c>
      <c r="E216" s="418"/>
      <c r="F216" s="396">
        <f t="shared" si="7"/>
        <v>0</v>
      </c>
    </row>
    <row r="217" spans="1:6">
      <c r="A217" s="286"/>
      <c r="B217" s="285"/>
      <c r="D217" s="284"/>
      <c r="E217" s="418"/>
      <c r="F217" s="396">
        <f t="shared" si="7"/>
        <v>0</v>
      </c>
    </row>
    <row r="218" spans="1:6" ht="20.399999999999999">
      <c r="A218" s="286" t="s">
        <v>1250</v>
      </c>
      <c r="B218" s="285" t="s">
        <v>1129</v>
      </c>
      <c r="C218" s="287" t="s">
        <v>11</v>
      </c>
      <c r="D218" s="284">
        <v>5</v>
      </c>
      <c r="E218" s="418"/>
      <c r="F218" s="396">
        <f t="shared" si="7"/>
        <v>0</v>
      </c>
    </row>
    <row r="219" spans="1:6">
      <c r="A219" s="286"/>
      <c r="B219" s="285"/>
      <c r="C219" s="287"/>
      <c r="D219" s="284"/>
      <c r="E219" s="418"/>
      <c r="F219" s="396">
        <f t="shared" si="7"/>
        <v>0</v>
      </c>
    </row>
    <row r="220" spans="1:6">
      <c r="A220" s="286" t="s">
        <v>1249</v>
      </c>
      <c r="B220" s="285" t="s">
        <v>1248</v>
      </c>
      <c r="D220" s="284">
        <v>0</v>
      </c>
      <c r="E220" s="418"/>
      <c r="F220" s="396">
        <f t="shared" si="7"/>
        <v>0</v>
      </c>
    </row>
    <row r="221" spans="1:6">
      <c r="A221" s="286"/>
      <c r="B221" s="285"/>
      <c r="D221" s="284"/>
      <c r="E221" s="418"/>
      <c r="F221" s="396">
        <f t="shared" si="7"/>
        <v>0</v>
      </c>
    </row>
    <row r="222" spans="1:6">
      <c r="A222" s="286" t="s">
        <v>1247</v>
      </c>
      <c r="B222" s="285" t="s">
        <v>1246</v>
      </c>
      <c r="C222" s="287" t="s">
        <v>198</v>
      </c>
      <c r="D222" s="284">
        <v>5</v>
      </c>
      <c r="E222" s="657">
        <v>50</v>
      </c>
      <c r="F222" s="396">
        <f t="shared" si="7"/>
        <v>250</v>
      </c>
    </row>
    <row r="223" spans="1:6">
      <c r="A223" s="286"/>
      <c r="B223" s="285"/>
      <c r="C223" s="287"/>
      <c r="D223" s="284"/>
      <c r="E223" s="418"/>
      <c r="F223" s="396">
        <f t="shared" si="7"/>
        <v>0</v>
      </c>
    </row>
    <row r="224" spans="1:6">
      <c r="A224" s="286" t="s">
        <v>1245</v>
      </c>
      <c r="B224" s="285" t="s">
        <v>197</v>
      </c>
      <c r="C224" s="287" t="s">
        <v>198</v>
      </c>
      <c r="D224" s="284">
        <v>15</v>
      </c>
      <c r="E224" s="657">
        <v>50</v>
      </c>
      <c r="F224" s="396">
        <f t="shared" si="7"/>
        <v>750</v>
      </c>
    </row>
    <row r="225" spans="1:6">
      <c r="A225" s="286"/>
      <c r="B225" s="285"/>
      <c r="C225" s="287"/>
      <c r="D225" s="284"/>
      <c r="E225" s="418"/>
      <c r="F225" s="396">
        <f t="shared" si="7"/>
        <v>0</v>
      </c>
    </row>
    <row r="226" spans="1:6">
      <c r="A226" s="286" t="s">
        <v>1244</v>
      </c>
      <c r="B226" s="285" t="s">
        <v>1243</v>
      </c>
      <c r="C226" s="287" t="s">
        <v>11</v>
      </c>
      <c r="D226" s="284">
        <v>1</v>
      </c>
      <c r="E226" s="418"/>
      <c r="F226" s="396">
        <f t="shared" si="7"/>
        <v>0</v>
      </c>
    </row>
    <row r="227" spans="1:6">
      <c r="A227" s="286"/>
      <c r="B227" s="285"/>
      <c r="C227" s="287"/>
      <c r="D227" s="284"/>
      <c r="E227" s="418"/>
      <c r="F227" s="396">
        <f t="shared" si="7"/>
        <v>0</v>
      </c>
    </row>
    <row r="228" spans="1:6" ht="20.399999999999999">
      <c r="A228" s="283" t="s">
        <v>1242</v>
      </c>
      <c r="B228" s="282" t="s">
        <v>1241</v>
      </c>
      <c r="C228" s="281" t="s">
        <v>593</v>
      </c>
      <c r="D228" s="280">
        <v>1</v>
      </c>
      <c r="E228" s="419"/>
      <c r="F228" s="279">
        <f t="shared" si="7"/>
        <v>0</v>
      </c>
    </row>
    <row r="229" spans="1:6">
      <c r="A229" s="286"/>
      <c r="B229" s="285"/>
      <c r="C229" s="287"/>
      <c r="D229" s="284"/>
      <c r="E229" s="418"/>
      <c r="F229" s="278"/>
    </row>
    <row r="230" spans="1:6">
      <c r="A230" s="286"/>
      <c r="B230" s="285"/>
      <c r="C230" s="287"/>
      <c r="D230" s="284"/>
      <c r="E230" s="420" t="s">
        <v>992</v>
      </c>
      <c r="F230" s="278">
        <f>SUM(F208:F229)</f>
        <v>1000</v>
      </c>
    </row>
    <row r="231" spans="1:6">
      <c r="A231" s="286"/>
      <c r="B231" s="285"/>
      <c r="C231" s="287"/>
      <c r="D231" s="284"/>
      <c r="E231" s="418"/>
      <c r="F231" s="278"/>
    </row>
  </sheetData>
  <sheetProtection algorithmName="SHA-512" hashValue="Xc9MiKQhGaHGPFKGxJCvo5K4xj2jmrrP0IWdn9a6B84aaMHzRzuF/+ApG8YW0Vs77g9Sit47GSz1RG4zjxurAA==" saltValue="b/VaIMGwACKYHX9T+AJo6g==" spinCount="100000" sheet="1" objects="1" scenarios="1"/>
  <pageMargins left="0.75" right="0.75" top="1" bottom="1" header="0.5" footer="0.5"/>
  <pageSetup paperSize="9" orientation="portrait" horizontalDpi="4294967293" r:id="rId1"/>
  <headerFooter alignWithMargins="0">
    <oddHeader>&amp;C&amp;8Izvedbeni načrt - steza za pešce in kolesarje Segovci - Lutverci</oddHeader>
    <oddFooter>Stran &amp;P od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37735-6BA3-4FD9-AC68-C655B28F2462}">
  <dimension ref="A1:J188"/>
  <sheetViews>
    <sheetView view="pageBreakPreview" topLeftCell="A139" zoomScaleNormal="130" zoomScaleSheetLayoutView="100" workbookViewId="0">
      <selection activeCell="I156" sqref="I156"/>
    </sheetView>
  </sheetViews>
  <sheetFormatPr defaultColWidth="9.109375" defaultRowHeight="14.4"/>
  <cols>
    <col min="1" max="1" width="7.88671875" style="292" customWidth="1"/>
    <col min="2" max="3" width="6.6640625" style="163" customWidth="1"/>
    <col min="4" max="8" width="8.6640625" style="163" customWidth="1"/>
    <col min="9" max="9" width="13" style="291" customWidth="1"/>
    <col min="10" max="10" width="16.44140625" style="290" customWidth="1"/>
    <col min="11" max="16384" width="9.109375" style="163"/>
  </cols>
  <sheetData>
    <row r="1" spans="1:10">
      <c r="A1" s="330" t="s">
        <v>1641</v>
      </c>
      <c r="B1" s="329" t="s">
        <v>1640</v>
      </c>
      <c r="C1" s="328"/>
      <c r="D1" s="328"/>
      <c r="E1" s="328"/>
      <c r="F1" s="328"/>
      <c r="G1" s="328"/>
      <c r="H1" s="327"/>
      <c r="I1" s="326" t="s">
        <v>1639</v>
      </c>
      <c r="J1" s="325" t="s">
        <v>1427</v>
      </c>
    </row>
    <row r="3" spans="1:10">
      <c r="A3" s="324" t="s">
        <v>1596</v>
      </c>
      <c r="B3" s="323" t="s">
        <v>1595</v>
      </c>
    </row>
    <row r="4" spans="1:10">
      <c r="A4" s="311"/>
      <c r="B4" s="173"/>
      <c r="C4" s="173"/>
      <c r="D4" s="303"/>
      <c r="E4" s="303"/>
      <c r="F4" s="303"/>
      <c r="G4" s="303"/>
      <c r="H4" s="303"/>
      <c r="I4" s="309"/>
      <c r="J4" s="302"/>
    </row>
    <row r="5" spans="1:10" ht="17.25" customHeight="1">
      <c r="A5" s="292" t="s">
        <v>1233</v>
      </c>
      <c r="B5" s="723" t="s">
        <v>1638</v>
      </c>
      <c r="C5" s="723"/>
      <c r="D5" s="723"/>
      <c r="E5" s="723"/>
      <c r="F5" s="723"/>
      <c r="G5" s="723"/>
      <c r="H5" s="723"/>
      <c r="I5" s="309"/>
      <c r="J5" s="302"/>
    </row>
    <row r="6" spans="1:10">
      <c r="B6" s="322"/>
      <c r="C6" s="322"/>
      <c r="D6" s="322"/>
      <c r="E6" s="322"/>
      <c r="F6" s="322"/>
      <c r="G6" s="322"/>
      <c r="H6" s="322"/>
      <c r="I6" s="309"/>
      <c r="J6" s="302"/>
    </row>
    <row r="7" spans="1:10">
      <c r="B7" s="322" t="s">
        <v>593</v>
      </c>
      <c r="C7" s="322">
        <v>1</v>
      </c>
      <c r="D7" s="292"/>
      <c r="I7" s="421"/>
      <c r="J7" s="302">
        <f>ROUND(C7*I7,2)</f>
        <v>0</v>
      </c>
    </row>
    <row r="8" spans="1:10">
      <c r="B8" s="322"/>
      <c r="C8" s="322"/>
      <c r="D8" s="322"/>
      <c r="E8" s="322"/>
      <c r="F8" s="322"/>
      <c r="G8" s="322"/>
      <c r="H8" s="322"/>
      <c r="I8" s="421"/>
      <c r="J8" s="302"/>
    </row>
    <row r="9" spans="1:10" ht="30" customHeight="1">
      <c r="A9" s="292" t="s">
        <v>1232</v>
      </c>
      <c r="B9" s="723" t="s">
        <v>1637</v>
      </c>
      <c r="C9" s="723"/>
      <c r="D9" s="723"/>
      <c r="E9" s="723"/>
      <c r="F9" s="723"/>
      <c r="G9" s="723"/>
      <c r="H9" s="723"/>
      <c r="I9" s="421"/>
      <c r="J9" s="302"/>
    </row>
    <row r="10" spans="1:10">
      <c r="B10" s="322"/>
      <c r="C10" s="322"/>
      <c r="D10" s="322"/>
      <c r="E10" s="322"/>
      <c r="F10" s="322"/>
      <c r="G10" s="322"/>
      <c r="H10" s="322"/>
      <c r="I10" s="421"/>
      <c r="J10" s="302"/>
    </row>
    <row r="11" spans="1:10">
      <c r="B11" s="322" t="s">
        <v>5</v>
      </c>
      <c r="C11" s="322">
        <v>64</v>
      </c>
      <c r="D11" s="322"/>
      <c r="E11" s="322"/>
      <c r="F11" s="322"/>
      <c r="G11" s="322"/>
      <c r="H11" s="322"/>
      <c r="I11" s="421"/>
      <c r="J11" s="302">
        <f>ROUND(C11*I11,2)</f>
        <v>0</v>
      </c>
    </row>
    <row r="12" spans="1:10">
      <c r="B12" s="322"/>
      <c r="C12" s="322"/>
      <c r="D12" s="322"/>
      <c r="E12" s="322"/>
      <c r="F12" s="322"/>
      <c r="G12" s="322"/>
      <c r="H12" s="322"/>
      <c r="I12" s="421"/>
      <c r="J12" s="302"/>
    </row>
    <row r="13" spans="1:10" ht="45.75" customHeight="1">
      <c r="A13" s="292" t="s">
        <v>1231</v>
      </c>
      <c r="B13" s="723" t="s">
        <v>1636</v>
      </c>
      <c r="C13" s="723"/>
      <c r="D13" s="723"/>
      <c r="E13" s="723"/>
      <c r="F13" s="723"/>
      <c r="G13" s="723"/>
      <c r="H13" s="723"/>
      <c r="I13" s="422"/>
    </row>
    <row r="14" spans="1:10">
      <c r="B14" s="322"/>
      <c r="C14" s="322"/>
      <c r="D14" s="322"/>
      <c r="E14" s="322"/>
      <c r="F14" s="322"/>
      <c r="G14" s="322"/>
      <c r="H14" s="322"/>
      <c r="I14" s="422"/>
    </row>
    <row r="15" spans="1:10">
      <c r="B15" s="322" t="s">
        <v>593</v>
      </c>
      <c r="C15" s="322">
        <v>1</v>
      </c>
      <c r="D15" s="322"/>
      <c r="E15" s="322"/>
      <c r="F15" s="322"/>
      <c r="G15" s="322"/>
      <c r="H15" s="322"/>
      <c r="I15" s="422"/>
      <c r="J15" s="302">
        <f>ROUND(C15*I15,2)</f>
        <v>0</v>
      </c>
    </row>
    <row r="16" spans="1:10" s="179" customFormat="1">
      <c r="A16" s="213"/>
      <c r="I16" s="421"/>
      <c r="J16" s="302"/>
    </row>
    <row r="17" spans="1:10" s="179" customFormat="1" ht="15" customHeight="1">
      <c r="A17" s="316"/>
      <c r="B17" s="315" t="s">
        <v>896</v>
      </c>
      <c r="C17" s="314"/>
      <c r="D17" s="314"/>
      <c r="E17" s="314"/>
      <c r="F17" s="314"/>
      <c r="G17" s="314"/>
      <c r="H17" s="314"/>
      <c r="I17" s="423"/>
      <c r="J17" s="312">
        <f>SUM(J4:J16)</f>
        <v>0</v>
      </c>
    </row>
    <row r="18" spans="1:10" s="179" customFormat="1">
      <c r="A18" s="213"/>
      <c r="B18" s="319"/>
      <c r="C18" s="321"/>
      <c r="D18" s="319"/>
      <c r="E18" s="319"/>
      <c r="F18" s="319"/>
      <c r="G18" s="319"/>
      <c r="H18" s="319"/>
      <c r="I18" s="421"/>
      <c r="J18" s="302"/>
    </row>
    <row r="19" spans="1:10" s="179" customFormat="1">
      <c r="A19" s="213"/>
      <c r="B19" s="319"/>
      <c r="C19" s="319"/>
      <c r="D19" s="319"/>
      <c r="E19" s="319"/>
      <c r="F19" s="319"/>
      <c r="G19" s="319"/>
      <c r="H19" s="319"/>
      <c r="I19" s="421"/>
      <c r="J19" s="302"/>
    </row>
    <row r="20" spans="1:10" s="179" customFormat="1">
      <c r="A20" s="213"/>
      <c r="B20" s="319"/>
      <c r="C20" s="319"/>
      <c r="D20" s="319"/>
      <c r="E20" s="319"/>
      <c r="F20" s="319"/>
      <c r="G20" s="319"/>
      <c r="H20" s="319"/>
      <c r="I20" s="421"/>
      <c r="J20" s="302"/>
    </row>
    <row r="21" spans="1:10" s="179" customFormat="1">
      <c r="A21" s="292"/>
      <c r="B21" s="163"/>
      <c r="C21" s="163"/>
      <c r="D21" s="163"/>
      <c r="E21" s="163"/>
      <c r="F21" s="163"/>
      <c r="G21" s="163"/>
      <c r="H21" s="163"/>
      <c r="I21" s="422"/>
      <c r="J21" s="290"/>
    </row>
    <row r="22" spans="1:10" s="179" customFormat="1">
      <c r="A22" s="311" t="s">
        <v>1594</v>
      </c>
      <c r="B22" s="173" t="s">
        <v>1593</v>
      </c>
      <c r="C22" s="173"/>
      <c r="D22" s="303"/>
      <c r="E22" s="303"/>
      <c r="F22" s="303"/>
      <c r="G22" s="303"/>
      <c r="H22" s="303"/>
      <c r="I22" s="421"/>
      <c r="J22" s="302"/>
    </row>
    <row r="23" spans="1:10" s="179" customFormat="1" ht="17.25" customHeight="1">
      <c r="A23" s="213"/>
      <c r="B23" s="173"/>
      <c r="C23" s="173"/>
      <c r="D23" s="303"/>
      <c r="E23" s="303"/>
      <c r="F23" s="303"/>
      <c r="G23" s="303"/>
      <c r="H23" s="303"/>
      <c r="I23" s="421"/>
      <c r="J23" s="302"/>
    </row>
    <row r="24" spans="1:10" s="179" customFormat="1" ht="30" customHeight="1">
      <c r="A24" s="292" t="s">
        <v>1233</v>
      </c>
      <c r="B24" s="722" t="s">
        <v>1635</v>
      </c>
      <c r="C24" s="722"/>
      <c r="D24" s="722"/>
      <c r="E24" s="722"/>
      <c r="F24" s="722"/>
      <c r="G24" s="722"/>
      <c r="H24" s="722"/>
      <c r="I24" s="422"/>
      <c r="J24" s="290"/>
    </row>
    <row r="25" spans="1:10" s="179" customFormat="1">
      <c r="A25" s="213"/>
      <c r="B25" s="319"/>
      <c r="C25" s="321"/>
      <c r="D25" s="319"/>
      <c r="E25" s="319"/>
      <c r="F25" s="319"/>
      <c r="G25" s="319"/>
      <c r="H25" s="319"/>
      <c r="I25" s="421"/>
      <c r="J25" s="302"/>
    </row>
    <row r="26" spans="1:10" s="179" customFormat="1">
      <c r="A26" s="213"/>
      <c r="B26" s="319" t="s">
        <v>593</v>
      </c>
      <c r="C26" s="319">
        <v>1</v>
      </c>
      <c r="D26" s="319"/>
      <c r="E26" s="319"/>
      <c r="F26" s="319"/>
      <c r="G26" s="319"/>
      <c r="H26" s="319"/>
      <c r="I26" s="421"/>
      <c r="J26" s="302">
        <f>ROUND(C26*I26,2)</f>
        <v>0</v>
      </c>
    </row>
    <row r="27" spans="1:10" s="179" customFormat="1">
      <c r="A27" s="213"/>
      <c r="B27" s="319"/>
      <c r="C27" s="319"/>
      <c r="D27" s="319"/>
      <c r="E27" s="319"/>
      <c r="F27" s="319"/>
      <c r="G27" s="319"/>
      <c r="H27" s="319"/>
      <c r="I27" s="421"/>
      <c r="J27" s="302"/>
    </row>
    <row r="28" spans="1:10" s="179" customFormat="1" ht="30.75" customHeight="1">
      <c r="A28" s="292" t="s">
        <v>1232</v>
      </c>
      <c r="B28" s="722" t="s">
        <v>1634</v>
      </c>
      <c r="C28" s="722"/>
      <c r="D28" s="722"/>
      <c r="E28" s="722"/>
      <c r="F28" s="722"/>
      <c r="G28" s="722"/>
      <c r="H28" s="722"/>
      <c r="I28" s="421"/>
      <c r="J28" s="302"/>
    </row>
    <row r="29" spans="1:10" s="179" customFormat="1">
      <c r="A29" s="292"/>
      <c r="B29" s="319"/>
      <c r="C29" s="319"/>
      <c r="D29" s="319"/>
      <c r="E29" s="319"/>
      <c r="F29" s="319"/>
      <c r="G29" s="319"/>
      <c r="H29" s="319"/>
      <c r="I29" s="421"/>
      <c r="J29" s="302"/>
    </row>
    <row r="30" spans="1:10" s="179" customFormat="1">
      <c r="A30" s="292"/>
      <c r="B30" s="319" t="s">
        <v>593</v>
      </c>
      <c r="C30" s="319">
        <v>1</v>
      </c>
      <c r="D30" s="319"/>
      <c r="E30" s="319"/>
      <c r="F30" s="319"/>
      <c r="G30" s="319"/>
      <c r="H30" s="319"/>
      <c r="I30" s="421"/>
      <c r="J30" s="302">
        <f>ROUND(C30*I30,2)</f>
        <v>0</v>
      </c>
    </row>
    <row r="31" spans="1:10" s="179" customFormat="1">
      <c r="A31" s="292"/>
      <c r="B31" s="319"/>
      <c r="C31" s="319"/>
      <c r="D31" s="319"/>
      <c r="E31" s="319"/>
      <c r="F31" s="319"/>
      <c r="G31" s="319"/>
      <c r="H31" s="319"/>
      <c r="I31" s="421"/>
      <c r="J31" s="302"/>
    </row>
    <row r="32" spans="1:10" s="179" customFormat="1" ht="30.75" customHeight="1">
      <c r="A32" s="292" t="s">
        <v>1231</v>
      </c>
      <c r="B32" s="722" t="s">
        <v>1633</v>
      </c>
      <c r="C32" s="722"/>
      <c r="D32" s="722"/>
      <c r="E32" s="722"/>
      <c r="F32" s="722"/>
      <c r="G32" s="722"/>
      <c r="H32" s="722"/>
      <c r="I32" s="421"/>
      <c r="J32" s="302"/>
    </row>
    <row r="33" spans="1:10" s="179" customFormat="1">
      <c r="A33" s="213"/>
      <c r="B33" s="319"/>
      <c r="C33" s="319"/>
      <c r="D33" s="319"/>
      <c r="E33" s="319"/>
      <c r="F33" s="319"/>
      <c r="G33" s="319"/>
      <c r="H33" s="319"/>
      <c r="I33" s="421"/>
      <c r="J33" s="302"/>
    </row>
    <row r="34" spans="1:10" s="179" customFormat="1">
      <c r="A34" s="213"/>
      <c r="B34" s="319" t="s">
        <v>593</v>
      </c>
      <c r="C34" s="319">
        <v>1</v>
      </c>
      <c r="D34" s="319"/>
      <c r="E34" s="319"/>
      <c r="F34" s="319"/>
      <c r="G34" s="319"/>
      <c r="H34" s="319"/>
      <c r="I34" s="421"/>
      <c r="J34" s="302">
        <f>ROUND(C34*I34,2)</f>
        <v>0</v>
      </c>
    </row>
    <row r="35" spans="1:10" s="179" customFormat="1">
      <c r="A35" s="213"/>
      <c r="I35" s="421"/>
      <c r="J35" s="302"/>
    </row>
    <row r="36" spans="1:10" s="179" customFormat="1">
      <c r="A36" s="316"/>
      <c r="B36" s="315" t="s">
        <v>896</v>
      </c>
      <c r="C36" s="314"/>
      <c r="D36" s="314"/>
      <c r="E36" s="314"/>
      <c r="F36" s="314"/>
      <c r="G36" s="314"/>
      <c r="H36" s="314"/>
      <c r="I36" s="423"/>
      <c r="J36" s="312">
        <f>SUM(J26:J35)</f>
        <v>0</v>
      </c>
    </row>
    <row r="37" spans="1:10" s="179" customFormat="1">
      <c r="A37" s="213"/>
      <c r="B37" s="310"/>
      <c r="I37" s="421"/>
      <c r="J37" s="302"/>
    </row>
    <row r="38" spans="1:10" s="179" customFormat="1">
      <c r="A38" s="213"/>
      <c r="B38" s="310"/>
      <c r="I38" s="421"/>
      <c r="J38" s="302"/>
    </row>
    <row r="39" spans="1:10" s="179" customFormat="1">
      <c r="A39" s="213"/>
      <c r="B39" s="310"/>
      <c r="I39" s="421"/>
      <c r="J39" s="302"/>
    </row>
    <row r="40" spans="1:10" s="179" customFormat="1">
      <c r="A40" s="213"/>
      <c r="B40" s="310"/>
      <c r="I40" s="421"/>
      <c r="J40" s="302"/>
    </row>
    <row r="41" spans="1:10" s="179" customFormat="1">
      <c r="A41" s="311" t="s">
        <v>1592</v>
      </c>
      <c r="B41" s="173" t="s">
        <v>1591</v>
      </c>
      <c r="C41" s="173"/>
      <c r="D41" s="303"/>
      <c r="E41" s="303"/>
      <c r="F41" s="303"/>
      <c r="G41" s="303"/>
      <c r="H41" s="303"/>
      <c r="I41" s="421"/>
      <c r="J41" s="302"/>
    </row>
    <row r="42" spans="1:10" s="179" customFormat="1">
      <c r="A42" s="213"/>
      <c r="I42" s="421"/>
      <c r="J42" s="302"/>
    </row>
    <row r="43" spans="1:10" s="179" customFormat="1" ht="16.5" customHeight="1">
      <c r="A43" s="213" t="s">
        <v>1233</v>
      </c>
      <c r="B43" s="719" t="s">
        <v>1632</v>
      </c>
      <c r="C43" s="719"/>
      <c r="D43" s="719"/>
      <c r="E43" s="719"/>
      <c r="F43" s="719"/>
      <c r="G43" s="719"/>
      <c r="H43" s="719"/>
      <c r="I43" s="421"/>
      <c r="J43" s="302"/>
    </row>
    <row r="44" spans="1:10" s="179" customFormat="1">
      <c r="A44" s="213"/>
      <c r="B44" s="319"/>
      <c r="C44" s="321"/>
      <c r="D44" s="319"/>
      <c r="E44" s="319"/>
      <c r="F44" s="319"/>
      <c r="G44" s="319"/>
      <c r="H44" s="319"/>
      <c r="I44" s="421"/>
      <c r="J44" s="302"/>
    </row>
    <row r="45" spans="1:10" s="179" customFormat="1">
      <c r="A45" s="213"/>
      <c r="B45" s="319" t="s">
        <v>5</v>
      </c>
      <c r="C45" s="319">
        <v>64</v>
      </c>
      <c r="D45" s="319"/>
      <c r="E45" s="319"/>
      <c r="F45" s="319"/>
      <c r="G45" s="319"/>
      <c r="H45" s="319"/>
      <c r="I45" s="421"/>
      <c r="J45" s="302">
        <f>ROUND(C45*I45,2)</f>
        <v>0</v>
      </c>
    </row>
    <row r="46" spans="1:10" s="179" customFormat="1">
      <c r="A46" s="213"/>
      <c r="B46" s="319"/>
      <c r="C46" s="319"/>
      <c r="D46" s="319"/>
      <c r="E46" s="319"/>
      <c r="F46" s="319"/>
      <c r="G46" s="319"/>
      <c r="H46" s="319"/>
      <c r="I46" s="421"/>
      <c r="J46" s="302"/>
    </row>
    <row r="47" spans="1:10" s="179" customFormat="1">
      <c r="A47" s="213" t="s">
        <v>1232</v>
      </c>
      <c r="B47" s="717" t="s">
        <v>1631</v>
      </c>
      <c r="C47" s="717"/>
      <c r="D47" s="717"/>
      <c r="E47" s="717"/>
      <c r="F47" s="717"/>
      <c r="G47" s="717"/>
      <c r="H47" s="717"/>
      <c r="I47" s="421"/>
      <c r="J47" s="302"/>
    </row>
    <row r="48" spans="1:10" s="179" customFormat="1" ht="15.75" customHeight="1">
      <c r="A48" s="213"/>
      <c r="B48" s="319"/>
      <c r="C48" s="319"/>
      <c r="D48" s="319"/>
      <c r="E48" s="319"/>
      <c r="F48" s="319"/>
      <c r="G48" s="319"/>
      <c r="H48" s="319"/>
      <c r="I48" s="421"/>
      <c r="J48" s="302"/>
    </row>
    <row r="49" spans="1:10" s="179" customFormat="1">
      <c r="A49" s="213"/>
      <c r="B49" s="319" t="s">
        <v>5</v>
      </c>
      <c r="C49" s="319">
        <v>62</v>
      </c>
      <c r="D49" s="319"/>
      <c r="E49" s="319"/>
      <c r="F49" s="319"/>
      <c r="G49" s="319"/>
      <c r="H49" s="319"/>
      <c r="I49" s="421"/>
      <c r="J49" s="302">
        <f>ROUND(C49*I49,2)</f>
        <v>0</v>
      </c>
    </row>
    <row r="50" spans="1:10" s="179" customFormat="1">
      <c r="A50" s="213"/>
      <c r="B50" s="319"/>
      <c r="C50" s="319"/>
      <c r="D50" s="319"/>
      <c r="E50" s="319"/>
      <c r="F50" s="319"/>
      <c r="G50" s="319"/>
      <c r="H50" s="319"/>
      <c r="I50" s="421"/>
      <c r="J50" s="302"/>
    </row>
    <row r="51" spans="1:10" s="179" customFormat="1">
      <c r="A51" s="213" t="s">
        <v>1231</v>
      </c>
      <c r="B51" s="717" t="s">
        <v>1630</v>
      </c>
      <c r="C51" s="717"/>
      <c r="D51" s="717"/>
      <c r="E51" s="717"/>
      <c r="F51" s="717"/>
      <c r="G51" s="717"/>
      <c r="H51" s="717"/>
      <c r="I51" s="421"/>
      <c r="J51" s="302"/>
    </row>
    <row r="52" spans="1:10" s="179" customFormat="1" ht="16.5" customHeight="1">
      <c r="A52" s="213"/>
      <c r="B52" s="319"/>
      <c r="C52" s="319"/>
      <c r="D52" s="319"/>
      <c r="E52" s="319"/>
      <c r="F52" s="319"/>
      <c r="G52" s="319"/>
      <c r="H52" s="319"/>
      <c r="I52" s="421"/>
      <c r="J52" s="302"/>
    </row>
    <row r="53" spans="1:10" s="179" customFormat="1">
      <c r="A53" s="213"/>
      <c r="B53" s="319" t="s">
        <v>5</v>
      </c>
      <c r="C53" s="319">
        <v>62</v>
      </c>
      <c r="D53" s="319"/>
      <c r="E53" s="319"/>
      <c r="F53" s="319"/>
      <c r="G53" s="319"/>
      <c r="H53" s="319"/>
      <c r="I53" s="421"/>
      <c r="J53" s="302">
        <f>ROUND(C53*I53,2)</f>
        <v>0</v>
      </c>
    </row>
    <row r="54" spans="1:10" s="179" customFormat="1">
      <c r="A54" s="213"/>
      <c r="B54" s="319"/>
      <c r="C54" s="319"/>
      <c r="D54" s="319"/>
      <c r="E54" s="319"/>
      <c r="F54" s="319"/>
      <c r="G54" s="319"/>
      <c r="H54" s="319"/>
      <c r="I54" s="421"/>
      <c r="J54" s="302"/>
    </row>
    <row r="55" spans="1:10" s="179" customFormat="1" ht="59.25" customHeight="1">
      <c r="A55" s="292" t="s">
        <v>1230</v>
      </c>
      <c r="B55" s="717" t="s">
        <v>1629</v>
      </c>
      <c r="C55" s="717"/>
      <c r="D55" s="717"/>
      <c r="E55" s="717"/>
      <c r="F55" s="717"/>
      <c r="G55" s="717"/>
      <c r="H55" s="717"/>
      <c r="I55" s="421"/>
      <c r="J55" s="302"/>
    </row>
    <row r="56" spans="1:10" s="179" customFormat="1">
      <c r="A56" s="213"/>
      <c r="B56" s="319"/>
      <c r="C56" s="319"/>
      <c r="D56" s="319"/>
      <c r="E56" s="319"/>
      <c r="F56" s="319"/>
      <c r="G56" s="319"/>
      <c r="H56" s="319"/>
      <c r="I56" s="421"/>
      <c r="J56" s="302"/>
    </row>
    <row r="57" spans="1:10" s="179" customFormat="1">
      <c r="A57" s="213"/>
      <c r="B57" s="319" t="s">
        <v>11</v>
      </c>
      <c r="C57" s="319">
        <v>2</v>
      </c>
      <c r="D57" s="319"/>
      <c r="E57" s="319"/>
      <c r="F57" s="319"/>
      <c r="G57" s="319"/>
      <c r="H57" s="319"/>
      <c r="I57" s="421"/>
      <c r="J57" s="302">
        <f>ROUND(C57*I57,2)</f>
        <v>0</v>
      </c>
    </row>
    <row r="58" spans="1:10" s="179" customFormat="1">
      <c r="A58" s="213"/>
      <c r="B58" s="319"/>
      <c r="C58" s="319"/>
      <c r="D58" s="319"/>
      <c r="E58" s="319"/>
      <c r="F58" s="319"/>
      <c r="G58" s="319"/>
      <c r="H58" s="319"/>
      <c r="I58" s="421"/>
      <c r="J58" s="302"/>
    </row>
    <row r="59" spans="1:10" s="179" customFormat="1" ht="31.5" customHeight="1">
      <c r="A59" s="292" t="s">
        <v>1229</v>
      </c>
      <c r="B59" s="720" t="s">
        <v>1628</v>
      </c>
      <c r="C59" s="720"/>
      <c r="D59" s="720"/>
      <c r="E59" s="720"/>
      <c r="F59" s="720"/>
      <c r="G59" s="720"/>
      <c r="H59" s="720"/>
      <c r="I59" s="421"/>
      <c r="J59" s="302"/>
    </row>
    <row r="60" spans="1:10" s="179" customFormat="1">
      <c r="A60" s="213"/>
      <c r="B60" s="319"/>
      <c r="C60" s="319"/>
      <c r="D60" s="319"/>
      <c r="E60" s="319"/>
      <c r="F60" s="319"/>
      <c r="G60" s="319"/>
      <c r="H60" s="319"/>
      <c r="I60" s="421"/>
      <c r="J60" s="302"/>
    </row>
    <row r="61" spans="1:10" s="179" customFormat="1">
      <c r="A61" s="213"/>
      <c r="B61" s="319" t="s">
        <v>5</v>
      </c>
      <c r="C61" s="319">
        <v>60</v>
      </c>
      <c r="D61" s="319"/>
      <c r="E61" s="319"/>
      <c r="F61" s="319"/>
      <c r="G61" s="319"/>
      <c r="H61" s="319"/>
      <c r="I61" s="421"/>
      <c r="J61" s="302">
        <f>ROUND(C61*I61,2)</f>
        <v>0</v>
      </c>
    </row>
    <row r="62" spans="1:10" s="179" customFormat="1">
      <c r="A62" s="213"/>
      <c r="B62" s="319"/>
      <c r="C62" s="319"/>
      <c r="D62" s="319"/>
      <c r="E62" s="319"/>
      <c r="F62" s="319"/>
      <c r="G62" s="319"/>
      <c r="H62" s="319"/>
      <c r="I62" s="421"/>
      <c r="J62" s="302"/>
    </row>
    <row r="63" spans="1:10" s="179" customFormat="1">
      <c r="A63" s="213" t="s">
        <v>1228</v>
      </c>
      <c r="B63" s="718" t="s">
        <v>1627</v>
      </c>
      <c r="C63" s="718"/>
      <c r="D63" s="718"/>
      <c r="E63" s="718"/>
      <c r="F63" s="718"/>
      <c r="G63" s="718"/>
      <c r="H63" s="718"/>
      <c r="I63" s="421"/>
      <c r="J63" s="302"/>
    </row>
    <row r="64" spans="1:10" s="179" customFormat="1">
      <c r="A64" s="213"/>
      <c r="B64" s="319"/>
      <c r="C64" s="319"/>
      <c r="D64" s="319"/>
      <c r="E64" s="319"/>
      <c r="F64" s="319"/>
      <c r="G64" s="319"/>
      <c r="H64" s="319"/>
      <c r="I64" s="421"/>
      <c r="J64" s="302"/>
    </row>
    <row r="65" spans="1:10" s="179" customFormat="1">
      <c r="A65" s="213"/>
      <c r="B65" s="319" t="s">
        <v>74</v>
      </c>
      <c r="C65" s="319">
        <v>3</v>
      </c>
      <c r="D65" s="319"/>
      <c r="E65" s="319"/>
      <c r="F65" s="319"/>
      <c r="G65" s="319"/>
      <c r="H65" s="319"/>
      <c r="I65" s="421"/>
      <c r="J65" s="302">
        <f>ROUND(C65*I65,2)</f>
        <v>0</v>
      </c>
    </row>
    <row r="66" spans="1:10" s="179" customFormat="1">
      <c r="A66" s="213"/>
      <c r="I66" s="421"/>
      <c r="J66" s="302"/>
    </row>
    <row r="67" spans="1:10" s="179" customFormat="1">
      <c r="A67" s="316"/>
      <c r="B67" s="315" t="s">
        <v>896</v>
      </c>
      <c r="C67" s="314"/>
      <c r="D67" s="314"/>
      <c r="E67" s="314"/>
      <c r="F67" s="314"/>
      <c r="G67" s="314"/>
      <c r="H67" s="314"/>
      <c r="I67" s="423"/>
      <c r="J67" s="312">
        <f>SUM(J43:J66)</f>
        <v>0</v>
      </c>
    </row>
    <row r="68" spans="1:10" s="179" customFormat="1">
      <c r="A68" s="213"/>
      <c r="I68" s="421"/>
      <c r="J68" s="302"/>
    </row>
    <row r="69" spans="1:10" s="179" customFormat="1">
      <c r="A69" s="213"/>
      <c r="I69" s="421"/>
      <c r="J69" s="302"/>
    </row>
    <row r="70" spans="1:10" s="179" customFormat="1">
      <c r="A70" s="213"/>
      <c r="I70" s="421"/>
      <c r="J70" s="302"/>
    </row>
    <row r="71" spans="1:10" s="179" customFormat="1">
      <c r="A71" s="213"/>
      <c r="I71" s="421"/>
      <c r="J71" s="302"/>
    </row>
    <row r="72" spans="1:10" s="179" customFormat="1">
      <c r="A72" s="292"/>
      <c r="B72" s="163"/>
      <c r="C72" s="163"/>
      <c r="D72" s="163"/>
      <c r="E72" s="163"/>
      <c r="F72" s="163"/>
      <c r="G72" s="163"/>
      <c r="H72" s="163"/>
      <c r="I72" s="422"/>
      <c r="J72" s="290"/>
    </row>
    <row r="73" spans="1:10" s="179" customFormat="1">
      <c r="A73" s="311" t="s">
        <v>1590</v>
      </c>
      <c r="B73" s="173" t="s">
        <v>1589</v>
      </c>
      <c r="C73" s="173"/>
      <c r="D73" s="303"/>
      <c r="E73" s="303"/>
      <c r="F73" s="303"/>
      <c r="G73" s="303"/>
      <c r="H73" s="303"/>
      <c r="I73" s="421"/>
      <c r="J73" s="302"/>
    </row>
    <row r="74" spans="1:10" s="179" customFormat="1">
      <c r="A74" s="213"/>
      <c r="I74" s="421"/>
      <c r="J74" s="302"/>
    </row>
    <row r="75" spans="1:10" s="303" customFormat="1" ht="29.25" customHeight="1">
      <c r="A75" s="292" t="s">
        <v>1233</v>
      </c>
      <c r="B75" s="717" t="s">
        <v>1626</v>
      </c>
      <c r="C75" s="717"/>
      <c r="D75" s="717"/>
      <c r="E75" s="717"/>
      <c r="F75" s="717"/>
      <c r="G75" s="717"/>
      <c r="H75" s="717"/>
      <c r="I75" s="421"/>
      <c r="J75" s="302"/>
    </row>
    <row r="76" spans="1:10" s="303" customFormat="1" ht="15" customHeight="1">
      <c r="A76" s="213"/>
      <c r="B76" s="319"/>
      <c r="C76" s="319"/>
      <c r="D76" s="319"/>
      <c r="E76" s="319"/>
      <c r="F76" s="319"/>
      <c r="G76" s="319"/>
      <c r="H76" s="319"/>
      <c r="I76" s="421"/>
      <c r="J76" s="302"/>
    </row>
    <row r="77" spans="1:10" s="303" customFormat="1" ht="15" customHeight="1">
      <c r="A77" s="213"/>
      <c r="B77" s="319" t="s">
        <v>5</v>
      </c>
      <c r="C77" s="319">
        <v>71</v>
      </c>
      <c r="D77" s="303" t="s">
        <v>1625</v>
      </c>
      <c r="E77" s="319"/>
      <c r="F77" s="319"/>
      <c r="G77" s="319"/>
      <c r="H77" s="319"/>
      <c r="I77" s="421"/>
      <c r="J77" s="302">
        <f>ROUND(C77*I77,2)</f>
        <v>0</v>
      </c>
    </row>
    <row r="78" spans="1:10" s="303" customFormat="1" ht="15" customHeight="1">
      <c r="A78" s="213"/>
      <c r="B78" s="319"/>
      <c r="C78" s="319"/>
      <c r="D78" s="319"/>
      <c r="E78" s="319"/>
      <c r="F78" s="319"/>
      <c r="G78" s="319"/>
      <c r="H78" s="319"/>
      <c r="I78" s="421"/>
      <c r="J78" s="302"/>
    </row>
    <row r="79" spans="1:10" s="179" customFormat="1" ht="45.75" customHeight="1">
      <c r="A79" s="292" t="s">
        <v>1232</v>
      </c>
      <c r="B79" s="717" t="s">
        <v>1624</v>
      </c>
      <c r="C79" s="717"/>
      <c r="D79" s="717"/>
      <c r="E79" s="717"/>
      <c r="F79" s="717"/>
      <c r="G79" s="717"/>
      <c r="H79" s="717"/>
      <c r="I79" s="421"/>
      <c r="J79" s="302"/>
    </row>
    <row r="80" spans="1:10" s="303" customFormat="1" ht="12.75" customHeight="1">
      <c r="A80" s="213"/>
      <c r="B80" s="319"/>
      <c r="C80" s="319"/>
      <c r="D80" s="319"/>
      <c r="E80" s="319"/>
      <c r="F80" s="319"/>
      <c r="G80" s="319"/>
      <c r="H80" s="319"/>
      <c r="I80" s="421"/>
      <c r="J80" s="302"/>
    </row>
    <row r="81" spans="1:10" s="303" customFormat="1" ht="15" customHeight="1">
      <c r="A81" s="213"/>
      <c r="B81" s="319" t="s">
        <v>5</v>
      </c>
      <c r="C81" s="319">
        <v>65</v>
      </c>
      <c r="D81" s="303" t="s">
        <v>1623</v>
      </c>
      <c r="E81" s="319"/>
      <c r="F81" s="319"/>
      <c r="G81" s="319"/>
      <c r="H81" s="319"/>
      <c r="I81" s="421"/>
      <c r="J81" s="302">
        <f>ROUND(C81*I81,2)</f>
        <v>0</v>
      </c>
    </row>
    <row r="82" spans="1:10" s="303" customFormat="1" ht="15" customHeight="1">
      <c r="A82" s="213"/>
      <c r="B82" s="319"/>
      <c r="C82" s="319"/>
      <c r="E82" s="319"/>
      <c r="F82" s="319"/>
      <c r="G82" s="319"/>
      <c r="H82" s="319"/>
      <c r="I82" s="421"/>
      <c r="J82" s="302"/>
    </row>
    <row r="83" spans="1:10" s="303" customFormat="1" ht="15" customHeight="1">
      <c r="A83" s="213"/>
      <c r="B83" s="319"/>
      <c r="C83" s="319"/>
      <c r="E83" s="319"/>
      <c r="F83" s="319"/>
      <c r="G83" s="319"/>
      <c r="H83" s="319"/>
      <c r="I83" s="421"/>
      <c r="J83" s="302"/>
    </row>
    <row r="84" spans="1:10" s="303" customFormat="1" ht="15" customHeight="1">
      <c r="A84" s="213"/>
      <c r="B84" s="319"/>
      <c r="C84" s="319"/>
      <c r="D84" s="319"/>
      <c r="E84" s="319"/>
      <c r="F84" s="319"/>
      <c r="G84" s="319"/>
      <c r="H84" s="319"/>
      <c r="I84" s="421"/>
      <c r="J84" s="302"/>
    </row>
    <row r="85" spans="1:10" s="303" customFormat="1" ht="61.5" customHeight="1">
      <c r="A85" s="292" t="s">
        <v>1231</v>
      </c>
      <c r="B85" s="717" t="s">
        <v>1622</v>
      </c>
      <c r="C85" s="717"/>
      <c r="D85" s="717"/>
      <c r="E85" s="717"/>
      <c r="F85" s="717"/>
      <c r="G85" s="717"/>
      <c r="H85" s="717"/>
      <c r="I85" s="421"/>
      <c r="J85" s="302"/>
    </row>
    <row r="86" spans="1:10" s="303" customFormat="1" ht="15" customHeight="1">
      <c r="A86" s="213"/>
      <c r="B86" s="319"/>
      <c r="C86" s="319"/>
      <c r="E86" s="319"/>
      <c r="F86" s="319"/>
      <c r="G86" s="319"/>
      <c r="H86" s="319"/>
      <c r="I86" s="421"/>
      <c r="J86" s="302"/>
    </row>
    <row r="87" spans="1:10" s="303" customFormat="1" ht="15" customHeight="1">
      <c r="A87" s="213"/>
      <c r="B87" s="319" t="s">
        <v>11</v>
      </c>
      <c r="C87" s="319">
        <v>2</v>
      </c>
      <c r="E87" s="319"/>
      <c r="F87" s="319"/>
      <c r="G87" s="319"/>
      <c r="H87" s="319"/>
      <c r="I87" s="421"/>
      <c r="J87" s="302">
        <f>ROUND(C87*I87,2)</f>
        <v>0</v>
      </c>
    </row>
    <row r="88" spans="1:10" s="303" customFormat="1" ht="15" customHeight="1">
      <c r="A88" s="213"/>
      <c r="C88" s="319"/>
      <c r="E88" s="319"/>
      <c r="F88" s="319"/>
      <c r="G88" s="319"/>
      <c r="H88" s="319"/>
      <c r="I88" s="421"/>
      <c r="J88" s="302"/>
    </row>
    <row r="89" spans="1:10" s="303" customFormat="1" ht="30.75" customHeight="1">
      <c r="A89" s="292" t="s">
        <v>1230</v>
      </c>
      <c r="B89" s="717" t="s">
        <v>1621</v>
      </c>
      <c r="C89" s="717"/>
      <c r="D89" s="717"/>
      <c r="E89" s="717"/>
      <c r="F89" s="717"/>
      <c r="G89" s="717"/>
      <c r="H89" s="717"/>
      <c r="I89" s="421"/>
      <c r="J89" s="302"/>
    </row>
    <row r="90" spans="1:10" s="303" customFormat="1" ht="15" customHeight="1">
      <c r="A90" s="292"/>
      <c r="B90" s="319"/>
      <c r="C90" s="319"/>
      <c r="D90" s="319"/>
      <c r="E90" s="319"/>
      <c r="F90" s="319"/>
      <c r="G90" s="319"/>
      <c r="H90" s="319"/>
      <c r="I90" s="421"/>
      <c r="J90" s="302"/>
    </row>
    <row r="91" spans="1:10" s="303" customFormat="1" ht="45.75" customHeight="1">
      <c r="A91" s="292"/>
      <c r="B91" s="319">
        <v>1</v>
      </c>
      <c r="C91" s="319" t="s">
        <v>11</v>
      </c>
      <c r="D91" s="721" t="s">
        <v>1620</v>
      </c>
      <c r="E91" s="721"/>
      <c r="F91" s="721"/>
      <c r="G91" s="721"/>
      <c r="H91" s="319"/>
      <c r="I91" s="421"/>
      <c r="J91" s="302"/>
    </row>
    <row r="92" spans="1:10" s="303" customFormat="1" ht="15" customHeight="1">
      <c r="A92" s="292"/>
      <c r="B92" s="319">
        <v>1</v>
      </c>
      <c r="C92" s="319" t="s">
        <v>11</v>
      </c>
      <c r="D92" s="303" t="s">
        <v>1619</v>
      </c>
      <c r="E92" s="319"/>
      <c r="F92" s="319"/>
      <c r="G92" s="319"/>
      <c r="H92" s="319"/>
      <c r="I92" s="421"/>
      <c r="J92" s="302"/>
    </row>
    <row r="93" spans="1:10" s="303" customFormat="1" ht="15" customHeight="1">
      <c r="A93" s="292"/>
      <c r="B93" s="319">
        <v>1</v>
      </c>
      <c r="C93" s="319" t="s">
        <v>11</v>
      </c>
      <c r="D93" s="303" t="s">
        <v>1618</v>
      </c>
      <c r="E93" s="319"/>
      <c r="F93" s="319"/>
      <c r="G93" s="319"/>
      <c r="H93" s="319"/>
      <c r="I93" s="421"/>
      <c r="J93" s="302"/>
    </row>
    <row r="94" spans="1:10" s="303" customFormat="1" ht="15" customHeight="1">
      <c r="A94" s="213"/>
      <c r="B94" s="303">
        <v>9</v>
      </c>
      <c r="C94" s="319" t="s">
        <v>5</v>
      </c>
      <c r="D94" s="303" t="s">
        <v>1617</v>
      </c>
      <c r="E94" s="319"/>
      <c r="F94" s="319"/>
      <c r="G94" s="319"/>
      <c r="H94" s="319"/>
      <c r="I94" s="421"/>
      <c r="J94" s="302"/>
    </row>
    <row r="95" spans="1:10" s="303" customFormat="1" ht="15" customHeight="1">
      <c r="A95" s="213"/>
      <c r="C95" s="319"/>
      <c r="E95" s="319"/>
      <c r="F95" s="319"/>
      <c r="G95" s="319"/>
      <c r="H95" s="319"/>
      <c r="I95" s="421"/>
      <c r="J95" s="302"/>
    </row>
    <row r="96" spans="1:10" s="303" customFormat="1" ht="15" customHeight="1">
      <c r="A96" s="213"/>
      <c r="B96" s="303" t="s">
        <v>593</v>
      </c>
      <c r="C96" s="319">
        <v>1</v>
      </c>
      <c r="I96" s="421"/>
      <c r="J96" s="302">
        <f>ROUND(C96*I96,2)</f>
        <v>0</v>
      </c>
    </row>
    <row r="97" spans="1:10" s="303" customFormat="1" ht="15" customHeight="1">
      <c r="A97" s="213"/>
      <c r="C97" s="319"/>
      <c r="I97" s="421"/>
      <c r="J97" s="302"/>
    </row>
    <row r="98" spans="1:10" s="303" customFormat="1" ht="30" customHeight="1">
      <c r="A98" s="292" t="s">
        <v>1229</v>
      </c>
      <c r="B98" s="717" t="s">
        <v>1616</v>
      </c>
      <c r="C98" s="717"/>
      <c r="D98" s="717"/>
      <c r="E98" s="717"/>
      <c r="F98" s="717"/>
      <c r="G98" s="717"/>
      <c r="I98" s="421"/>
      <c r="J98" s="302"/>
    </row>
    <row r="99" spans="1:10" s="303" customFormat="1" ht="15" customHeight="1">
      <c r="A99" s="213"/>
      <c r="C99" s="319"/>
      <c r="I99" s="421"/>
      <c r="J99" s="302"/>
    </row>
    <row r="100" spans="1:10" s="303" customFormat="1" ht="15" customHeight="1">
      <c r="A100" s="213"/>
      <c r="B100" s="303" t="s">
        <v>593</v>
      </c>
      <c r="C100" s="319">
        <v>1</v>
      </c>
      <c r="I100" s="421"/>
      <c r="J100" s="302">
        <f>ROUND(C100*I100,2)</f>
        <v>0</v>
      </c>
    </row>
    <row r="101" spans="1:10" s="303" customFormat="1" ht="15" customHeight="1">
      <c r="A101" s="213"/>
      <c r="C101" s="319"/>
      <c r="I101" s="421"/>
      <c r="J101" s="302"/>
    </row>
    <row r="102" spans="1:10" s="303" customFormat="1" ht="15" customHeight="1">
      <c r="A102" s="213" t="s">
        <v>1228</v>
      </c>
      <c r="B102" s="717" t="s">
        <v>1615</v>
      </c>
      <c r="C102" s="717"/>
      <c r="D102" s="717"/>
      <c r="E102" s="717"/>
      <c r="F102" s="717"/>
      <c r="G102" s="717"/>
      <c r="H102" s="717"/>
      <c r="I102" s="424"/>
      <c r="J102" s="302"/>
    </row>
    <row r="103" spans="1:10" s="303" customFormat="1" ht="15" customHeight="1">
      <c r="A103" s="213"/>
      <c r="B103" s="319"/>
      <c r="C103" s="319"/>
      <c r="D103" s="319"/>
      <c r="E103" s="319"/>
      <c r="F103" s="319"/>
      <c r="G103" s="319"/>
      <c r="H103" s="319"/>
      <c r="I103" s="424"/>
      <c r="J103" s="302"/>
    </row>
    <row r="104" spans="1:10" s="303" customFormat="1" ht="15" customHeight="1">
      <c r="A104" s="213"/>
      <c r="B104" s="319">
        <v>4</v>
      </c>
      <c r="C104" s="319" t="s">
        <v>11</v>
      </c>
      <c r="D104" s="303" t="s">
        <v>1614</v>
      </c>
      <c r="E104" s="319"/>
      <c r="F104" s="319"/>
      <c r="G104" s="319"/>
      <c r="H104" s="319"/>
      <c r="I104" s="424"/>
      <c r="J104" s="302"/>
    </row>
    <row r="105" spans="1:10" s="303" customFormat="1" ht="15" customHeight="1">
      <c r="A105" s="213"/>
      <c r="B105" s="319">
        <v>1</v>
      </c>
      <c r="C105" s="319" t="s">
        <v>11</v>
      </c>
      <c r="D105" s="303" t="s">
        <v>1613</v>
      </c>
      <c r="E105" s="319"/>
      <c r="F105" s="319"/>
      <c r="G105" s="319"/>
      <c r="H105" s="319"/>
      <c r="I105" s="424"/>
      <c r="J105" s="302"/>
    </row>
    <row r="106" spans="1:10" s="303" customFormat="1" ht="15" customHeight="1">
      <c r="A106" s="213"/>
      <c r="B106" s="319">
        <v>1</v>
      </c>
      <c r="C106" s="319" t="s">
        <v>5</v>
      </c>
      <c r="D106" s="303" t="s">
        <v>1612</v>
      </c>
      <c r="E106" s="319"/>
      <c r="F106" s="319"/>
      <c r="G106" s="319"/>
      <c r="H106" s="319"/>
      <c r="I106" s="424"/>
      <c r="J106" s="302"/>
    </row>
    <row r="107" spans="1:10" s="303" customFormat="1" ht="15" customHeight="1">
      <c r="A107" s="213"/>
      <c r="B107" s="319">
        <v>1</v>
      </c>
      <c r="C107" s="319" t="s">
        <v>5</v>
      </c>
      <c r="D107" s="303" t="s">
        <v>1611</v>
      </c>
      <c r="E107" s="319"/>
      <c r="F107" s="319"/>
      <c r="G107" s="319"/>
      <c r="H107" s="319"/>
      <c r="I107" s="424"/>
      <c r="J107" s="302"/>
    </row>
    <row r="108" spans="1:10" s="303" customFormat="1" ht="15" customHeight="1">
      <c r="A108" s="213"/>
      <c r="B108" s="319"/>
      <c r="C108" s="319"/>
      <c r="D108" s="319"/>
      <c r="E108" s="319"/>
      <c r="F108" s="319"/>
      <c r="G108" s="319"/>
      <c r="H108" s="319"/>
      <c r="I108" s="424"/>
      <c r="J108" s="302"/>
    </row>
    <row r="109" spans="1:10" s="303" customFormat="1" ht="15" customHeight="1">
      <c r="A109" s="213"/>
      <c r="B109" s="319" t="s">
        <v>11</v>
      </c>
      <c r="C109" s="319">
        <v>4</v>
      </c>
      <c r="D109" s="319"/>
      <c r="E109" s="319"/>
      <c r="F109" s="319"/>
      <c r="G109" s="319"/>
      <c r="H109" s="319"/>
      <c r="I109" s="424"/>
      <c r="J109" s="302">
        <f>ROUND(C109*I109,2)</f>
        <v>0</v>
      </c>
    </row>
    <row r="110" spans="1:10" s="303" customFormat="1" ht="15" customHeight="1">
      <c r="A110" s="213"/>
      <c r="C110" s="319"/>
      <c r="I110" s="421"/>
      <c r="J110" s="302"/>
    </row>
    <row r="111" spans="1:10" s="303" customFormat="1" ht="15" customHeight="1">
      <c r="A111" s="213"/>
      <c r="C111" s="319"/>
      <c r="I111" s="421"/>
      <c r="J111" s="302"/>
    </row>
    <row r="112" spans="1:10" s="303" customFormat="1" ht="31.5" customHeight="1">
      <c r="A112" s="292" t="s">
        <v>1227</v>
      </c>
      <c r="B112" s="717" t="s">
        <v>1610</v>
      </c>
      <c r="C112" s="717"/>
      <c r="D112" s="717"/>
      <c r="E112" s="717"/>
      <c r="F112" s="717"/>
      <c r="G112" s="717"/>
      <c r="H112" s="717"/>
      <c r="I112" s="421"/>
      <c r="J112" s="302"/>
    </row>
    <row r="113" spans="1:10" s="303" customFormat="1" ht="15" customHeight="1">
      <c r="A113" s="292"/>
      <c r="B113" s="319"/>
      <c r="C113" s="319"/>
      <c r="D113" s="319"/>
      <c r="E113" s="319"/>
      <c r="F113" s="319"/>
      <c r="G113" s="319"/>
      <c r="H113" s="319"/>
      <c r="I113" s="421"/>
      <c r="J113" s="302"/>
    </row>
    <row r="114" spans="1:10" s="303" customFormat="1" ht="15" customHeight="1">
      <c r="A114" s="292"/>
      <c r="B114" s="319" t="s">
        <v>11</v>
      </c>
      <c r="C114" s="320">
        <v>2</v>
      </c>
      <c r="E114" s="319"/>
      <c r="F114" s="319"/>
      <c r="G114" s="319"/>
      <c r="H114" s="319"/>
      <c r="I114" s="421"/>
      <c r="J114" s="302">
        <f>ROUND(C114*I114,2)</f>
        <v>0</v>
      </c>
    </row>
    <row r="115" spans="1:10" s="303" customFormat="1" ht="18.75" customHeight="1">
      <c r="A115" s="213"/>
      <c r="C115" s="319"/>
      <c r="E115" s="319"/>
      <c r="F115" s="319"/>
      <c r="G115" s="319"/>
      <c r="H115" s="319"/>
      <c r="I115" s="421"/>
      <c r="J115" s="302"/>
    </row>
    <row r="116" spans="1:10" s="303" customFormat="1" ht="30.75" customHeight="1">
      <c r="A116" s="292" t="s">
        <v>1226</v>
      </c>
      <c r="B116" s="717" t="s">
        <v>1609</v>
      </c>
      <c r="C116" s="717"/>
      <c r="D116" s="717"/>
      <c r="E116" s="717"/>
      <c r="F116" s="717"/>
      <c r="G116" s="717"/>
      <c r="H116" s="717"/>
      <c r="I116" s="421"/>
      <c r="J116" s="302"/>
    </row>
    <row r="117" spans="1:10" s="303" customFormat="1" ht="15" customHeight="1">
      <c r="A117" s="213"/>
      <c r="B117" s="319"/>
      <c r="C117" s="319"/>
      <c r="D117" s="319"/>
      <c r="E117" s="319"/>
      <c r="F117" s="319"/>
      <c r="G117" s="319"/>
      <c r="H117" s="319"/>
      <c r="I117" s="421"/>
      <c r="J117" s="302"/>
    </row>
    <row r="118" spans="1:10" s="179" customFormat="1">
      <c r="A118" s="213"/>
      <c r="B118" s="319" t="s">
        <v>5</v>
      </c>
      <c r="C118" s="319">
        <v>68</v>
      </c>
      <c r="D118" s="319"/>
      <c r="E118" s="319"/>
      <c r="F118" s="319"/>
      <c r="G118" s="319"/>
      <c r="H118" s="319"/>
      <c r="I118" s="421"/>
      <c r="J118" s="302">
        <f>ROUND(C118*I118,2)</f>
        <v>0</v>
      </c>
    </row>
    <row r="119" spans="1:10" s="179" customFormat="1">
      <c r="A119" s="213"/>
      <c r="B119" s="319"/>
      <c r="C119" s="319"/>
      <c r="D119" s="319"/>
      <c r="E119" s="319"/>
      <c r="F119" s="319"/>
      <c r="G119" s="319"/>
      <c r="H119" s="319"/>
      <c r="I119" s="421"/>
      <c r="J119" s="302"/>
    </row>
    <row r="120" spans="1:10" s="179" customFormat="1">
      <c r="A120" s="213" t="s">
        <v>1608</v>
      </c>
      <c r="B120" s="163" t="s">
        <v>1607</v>
      </c>
      <c r="C120" s="163"/>
      <c r="D120" s="163"/>
      <c r="E120" s="163"/>
      <c r="F120" s="163"/>
      <c r="G120" s="163"/>
      <c r="H120" s="163"/>
      <c r="I120" s="421"/>
      <c r="J120" s="302"/>
    </row>
    <row r="121" spans="1:10" s="179" customFormat="1">
      <c r="A121" s="213"/>
      <c r="B121" s="319"/>
      <c r="C121" s="319"/>
      <c r="D121" s="319"/>
      <c r="E121" s="319"/>
      <c r="F121" s="319"/>
      <c r="G121" s="319"/>
      <c r="H121" s="319"/>
      <c r="I121" s="421"/>
      <c r="J121" s="302"/>
    </row>
    <row r="122" spans="1:10" s="179" customFormat="1">
      <c r="A122" s="213"/>
      <c r="B122" s="319" t="s">
        <v>11</v>
      </c>
      <c r="C122" s="319">
        <v>3</v>
      </c>
      <c r="D122" s="319"/>
      <c r="E122" s="319"/>
      <c r="F122" s="319"/>
      <c r="G122" s="319"/>
      <c r="H122" s="319"/>
      <c r="I122" s="421"/>
      <c r="J122" s="302">
        <f>ROUND(C122*I122,2)</f>
        <v>0</v>
      </c>
    </row>
    <row r="123" spans="1:10" s="179" customFormat="1">
      <c r="A123" s="213"/>
      <c r="B123" s="319"/>
      <c r="C123" s="319"/>
      <c r="D123" s="319"/>
      <c r="E123" s="319"/>
      <c r="F123" s="319"/>
      <c r="G123" s="319"/>
      <c r="H123" s="319"/>
      <c r="I123" s="421"/>
      <c r="J123" s="302"/>
    </row>
    <row r="124" spans="1:10" s="179" customFormat="1">
      <c r="A124" s="213"/>
      <c r="B124" s="319"/>
      <c r="C124" s="319"/>
      <c r="D124" s="319"/>
      <c r="E124" s="319"/>
      <c r="F124" s="319"/>
      <c r="G124" s="319"/>
      <c r="H124" s="319"/>
      <c r="I124" s="421"/>
      <c r="J124" s="302"/>
    </row>
    <row r="125" spans="1:10" s="179" customFormat="1">
      <c r="A125" s="213" t="s">
        <v>1606</v>
      </c>
      <c r="B125" s="717" t="s">
        <v>1605</v>
      </c>
      <c r="C125" s="717"/>
      <c r="D125" s="717"/>
      <c r="E125" s="717"/>
      <c r="F125" s="717"/>
      <c r="G125" s="717"/>
      <c r="H125" s="717"/>
      <c r="I125" s="421"/>
      <c r="J125" s="302"/>
    </row>
    <row r="126" spans="1:10" s="179" customFormat="1">
      <c r="A126" s="213"/>
      <c r="B126" s="319"/>
      <c r="C126" s="319"/>
      <c r="D126" s="319"/>
      <c r="E126" s="319"/>
      <c r="F126" s="319"/>
      <c r="G126" s="319"/>
      <c r="H126" s="319"/>
      <c r="I126" s="421"/>
      <c r="J126" s="302"/>
    </row>
    <row r="127" spans="1:10" s="179" customFormat="1">
      <c r="A127" s="213"/>
      <c r="B127" s="319" t="s">
        <v>5</v>
      </c>
      <c r="C127" s="319">
        <v>65</v>
      </c>
      <c r="D127" s="319"/>
      <c r="E127" s="319"/>
      <c r="F127" s="319"/>
      <c r="G127" s="319"/>
      <c r="H127" s="319"/>
      <c r="I127" s="421"/>
      <c r="J127" s="302">
        <f>ROUND(C127*I127,2)</f>
        <v>0</v>
      </c>
    </row>
    <row r="128" spans="1:10" s="179" customFormat="1">
      <c r="A128" s="213"/>
      <c r="B128" s="319"/>
      <c r="C128" s="319"/>
      <c r="D128" s="319"/>
      <c r="E128" s="319"/>
      <c r="F128" s="319"/>
      <c r="G128" s="319"/>
      <c r="H128" s="319"/>
      <c r="I128" s="421"/>
      <c r="J128" s="302"/>
    </row>
    <row r="129" spans="1:10" s="179" customFormat="1">
      <c r="A129" s="213" t="s">
        <v>1604</v>
      </c>
      <c r="B129" s="718" t="s">
        <v>1627</v>
      </c>
      <c r="C129" s="718"/>
      <c r="D129" s="718"/>
      <c r="E129" s="718"/>
      <c r="F129" s="718"/>
      <c r="G129" s="718"/>
      <c r="H129" s="718"/>
      <c r="I129" s="421"/>
      <c r="J129" s="302"/>
    </row>
    <row r="130" spans="1:10" s="179" customFormat="1">
      <c r="A130" s="213"/>
      <c r="B130" s="303"/>
      <c r="C130" s="303"/>
      <c r="D130" s="303"/>
      <c r="E130" s="303"/>
      <c r="F130" s="303"/>
      <c r="G130" s="303"/>
      <c r="H130" s="303"/>
      <c r="I130" s="421"/>
      <c r="J130" s="302"/>
    </row>
    <row r="131" spans="1:10" s="179" customFormat="1" ht="15" customHeight="1">
      <c r="A131" s="213"/>
      <c r="B131" s="179" t="s">
        <v>74</v>
      </c>
      <c r="C131" s="179">
        <v>3</v>
      </c>
      <c r="I131" s="421"/>
      <c r="J131" s="302">
        <f>ROUND(C131*I131,2)</f>
        <v>0</v>
      </c>
    </row>
    <row r="132" spans="1:10" s="179" customFormat="1">
      <c r="A132" s="213"/>
      <c r="I132" s="421"/>
      <c r="J132" s="302"/>
    </row>
    <row r="133" spans="1:10" s="179" customFormat="1" ht="15.75" customHeight="1">
      <c r="A133" s="316"/>
      <c r="B133" s="315" t="s">
        <v>896</v>
      </c>
      <c r="C133" s="314"/>
      <c r="D133" s="314"/>
      <c r="E133" s="314"/>
      <c r="F133" s="314"/>
      <c r="G133" s="314"/>
      <c r="H133" s="314"/>
      <c r="I133" s="423"/>
      <c r="J133" s="312">
        <f>SUM(J75:J132)</f>
        <v>0</v>
      </c>
    </row>
    <row r="134" spans="1:10" s="179" customFormat="1" ht="15.75" customHeight="1">
      <c r="A134" s="213"/>
      <c r="I134" s="421"/>
      <c r="J134" s="302"/>
    </row>
    <row r="135" spans="1:10" s="179" customFormat="1">
      <c r="A135" s="292"/>
      <c r="B135" s="163"/>
      <c r="C135" s="163"/>
      <c r="D135" s="163"/>
      <c r="E135" s="163"/>
      <c r="F135" s="163"/>
      <c r="G135" s="163"/>
      <c r="H135" s="163"/>
      <c r="I135" s="422"/>
      <c r="J135" s="290"/>
    </row>
    <row r="136" spans="1:10" s="179" customFormat="1">
      <c r="A136" s="311" t="s">
        <v>1588</v>
      </c>
      <c r="B136" s="173" t="s">
        <v>1587</v>
      </c>
      <c r="C136" s="173"/>
      <c r="D136" s="303"/>
      <c r="E136" s="303"/>
      <c r="F136" s="303"/>
      <c r="G136" s="303"/>
      <c r="H136" s="303"/>
      <c r="I136" s="421"/>
      <c r="J136" s="302"/>
    </row>
    <row r="137" spans="1:10" s="179" customFormat="1">
      <c r="A137" s="213"/>
      <c r="I137" s="421"/>
      <c r="J137" s="302"/>
    </row>
    <row r="138" spans="1:10" s="179" customFormat="1" ht="31.5" customHeight="1">
      <c r="A138" s="303" t="s">
        <v>1233</v>
      </c>
      <c r="B138" s="717" t="s">
        <v>1603</v>
      </c>
      <c r="C138" s="717"/>
      <c r="D138" s="717"/>
      <c r="E138" s="717"/>
      <c r="F138" s="717"/>
      <c r="G138" s="717"/>
      <c r="H138" s="717"/>
      <c r="I138" s="425"/>
      <c r="J138" s="318"/>
    </row>
    <row r="139" spans="1:10">
      <c r="A139" s="303"/>
      <c r="B139" s="303"/>
      <c r="C139" s="303"/>
      <c r="D139" s="303"/>
      <c r="E139" s="303"/>
      <c r="F139" s="303"/>
      <c r="G139" s="303"/>
      <c r="H139" s="303"/>
      <c r="I139" s="425"/>
      <c r="J139" s="318"/>
    </row>
    <row r="140" spans="1:10">
      <c r="A140" s="303"/>
      <c r="B140" s="303" t="s">
        <v>593</v>
      </c>
      <c r="C140" s="303">
        <v>1</v>
      </c>
      <c r="D140" s="303"/>
      <c r="E140" s="303"/>
      <c r="F140" s="303"/>
      <c r="G140" s="303"/>
      <c r="H140" s="303"/>
      <c r="I140" s="425"/>
      <c r="J140" s="302">
        <f>ROUND(C140*I140,2)</f>
        <v>0</v>
      </c>
    </row>
    <row r="141" spans="1:10">
      <c r="A141" s="303"/>
      <c r="B141" s="303"/>
      <c r="C141" s="303"/>
      <c r="D141" s="303"/>
      <c r="E141" s="303"/>
      <c r="F141" s="303"/>
      <c r="G141" s="303"/>
      <c r="H141" s="303"/>
      <c r="I141" s="425"/>
      <c r="J141" s="318"/>
    </row>
    <row r="142" spans="1:10" ht="31.5" customHeight="1">
      <c r="A142" s="303" t="s">
        <v>1232</v>
      </c>
      <c r="B142" s="717" t="s">
        <v>1602</v>
      </c>
      <c r="C142" s="717"/>
      <c r="D142" s="717"/>
      <c r="E142" s="717"/>
      <c r="F142" s="717"/>
      <c r="G142" s="717"/>
      <c r="H142" s="717"/>
      <c r="I142" s="425"/>
      <c r="J142" s="318"/>
    </row>
    <row r="143" spans="1:10">
      <c r="A143" s="303"/>
      <c r="B143" s="303"/>
      <c r="C143" s="303"/>
      <c r="D143" s="303"/>
      <c r="E143" s="303"/>
      <c r="F143" s="303"/>
      <c r="G143" s="303"/>
      <c r="H143" s="303"/>
      <c r="I143" s="425"/>
      <c r="J143" s="318"/>
    </row>
    <row r="144" spans="1:10">
      <c r="A144" s="303"/>
      <c r="B144" s="303" t="s">
        <v>593</v>
      </c>
      <c r="C144" s="303">
        <v>1</v>
      </c>
      <c r="D144" s="303"/>
      <c r="E144" s="303"/>
      <c r="F144" s="303"/>
      <c r="G144" s="303"/>
      <c r="H144" s="303"/>
      <c r="I144" s="425"/>
      <c r="J144" s="302">
        <f>ROUND(C144*I144,2)</f>
        <v>0</v>
      </c>
    </row>
    <row r="145" spans="1:10">
      <c r="A145" s="303"/>
      <c r="B145" s="303"/>
      <c r="C145" s="303"/>
      <c r="D145" s="303"/>
      <c r="E145" s="303"/>
      <c r="F145" s="303"/>
      <c r="G145" s="303"/>
      <c r="H145" s="303"/>
      <c r="I145" s="425"/>
      <c r="J145" s="318"/>
    </row>
    <row r="146" spans="1:10">
      <c r="A146" s="303" t="s">
        <v>1231</v>
      </c>
      <c r="B146" s="717" t="s">
        <v>1601</v>
      </c>
      <c r="C146" s="717"/>
      <c r="D146" s="717"/>
      <c r="E146" s="717"/>
      <c r="F146" s="717"/>
      <c r="G146" s="717"/>
      <c r="H146" s="717"/>
      <c r="I146" s="425"/>
      <c r="J146" s="318"/>
    </row>
    <row r="147" spans="1:10">
      <c r="A147" s="303"/>
      <c r="B147" s="303"/>
      <c r="C147" s="303"/>
      <c r="D147" s="303"/>
      <c r="E147" s="303"/>
      <c r="F147" s="303"/>
      <c r="G147" s="303"/>
      <c r="H147" s="303"/>
      <c r="I147" s="425"/>
      <c r="J147" s="318"/>
    </row>
    <row r="148" spans="1:10">
      <c r="A148" s="303"/>
      <c r="B148" s="303" t="s">
        <v>11</v>
      </c>
      <c r="C148" s="303">
        <v>1</v>
      </c>
      <c r="D148" s="303"/>
      <c r="E148" s="303"/>
      <c r="F148" s="303"/>
      <c r="G148" s="303"/>
      <c r="H148" s="303"/>
      <c r="I148" s="425"/>
      <c r="J148" s="302">
        <f>ROUND(C148*I148,2)</f>
        <v>0</v>
      </c>
    </row>
    <row r="149" spans="1:10">
      <c r="A149" s="303"/>
      <c r="B149" s="303"/>
      <c r="C149" s="303"/>
      <c r="D149" s="303"/>
      <c r="E149" s="303"/>
      <c r="F149" s="303"/>
      <c r="G149" s="303"/>
      <c r="H149" s="303"/>
      <c r="I149" s="425"/>
      <c r="J149" s="318"/>
    </row>
    <row r="150" spans="1:10" ht="30.75" customHeight="1">
      <c r="A150" s="303" t="s">
        <v>1230</v>
      </c>
      <c r="B150" s="717" t="s">
        <v>1600</v>
      </c>
      <c r="C150" s="717"/>
      <c r="D150" s="717"/>
      <c r="E150" s="717"/>
      <c r="F150" s="717"/>
      <c r="G150" s="717"/>
      <c r="H150" s="717"/>
      <c r="I150" s="425"/>
      <c r="J150" s="318"/>
    </row>
    <row r="151" spans="1:10">
      <c r="A151" s="303"/>
      <c r="B151" s="303"/>
      <c r="C151" s="303"/>
      <c r="D151" s="303"/>
      <c r="E151" s="303"/>
      <c r="F151" s="303"/>
      <c r="G151" s="303"/>
      <c r="H151" s="303"/>
      <c r="I151" s="425"/>
      <c r="J151" s="318"/>
    </row>
    <row r="152" spans="1:10">
      <c r="A152" s="303"/>
      <c r="B152" s="303" t="s">
        <v>11</v>
      </c>
      <c r="C152" s="303">
        <v>1</v>
      </c>
      <c r="D152" s="303"/>
      <c r="E152" s="303"/>
      <c r="F152" s="303"/>
      <c r="G152" s="303"/>
      <c r="H152" s="303"/>
      <c r="I152" s="425"/>
      <c r="J152" s="302">
        <f>ROUND(C152*I152,2)</f>
        <v>0</v>
      </c>
    </row>
    <row r="153" spans="1:10">
      <c r="A153" s="303"/>
      <c r="B153" s="303"/>
      <c r="C153" s="303"/>
      <c r="D153" s="303"/>
      <c r="E153" s="303"/>
      <c r="F153" s="303"/>
      <c r="G153" s="303"/>
      <c r="H153" s="303"/>
      <c r="I153" s="425"/>
      <c r="J153" s="318"/>
    </row>
    <row r="154" spans="1:10">
      <c r="A154" s="303" t="s">
        <v>1229</v>
      </c>
      <c r="B154" s="717" t="s">
        <v>1599</v>
      </c>
      <c r="C154" s="717"/>
      <c r="D154" s="717"/>
      <c r="E154" s="717"/>
      <c r="F154" s="717"/>
      <c r="G154" s="717"/>
      <c r="H154" s="717"/>
      <c r="I154" s="425"/>
      <c r="J154" s="318"/>
    </row>
    <row r="155" spans="1:10">
      <c r="A155" s="303"/>
      <c r="B155" s="303"/>
      <c r="C155" s="303"/>
      <c r="D155" s="303"/>
      <c r="E155" s="303"/>
      <c r="F155" s="303"/>
      <c r="G155" s="303"/>
      <c r="H155" s="303"/>
      <c r="I155" s="425"/>
      <c r="J155" s="318"/>
    </row>
    <row r="156" spans="1:10">
      <c r="A156" s="303"/>
      <c r="B156" s="303" t="s">
        <v>11</v>
      </c>
      <c r="C156" s="303">
        <v>1</v>
      </c>
      <c r="D156" s="303"/>
      <c r="E156" s="303"/>
      <c r="F156" s="303"/>
      <c r="G156" s="303"/>
      <c r="H156" s="303"/>
      <c r="I156" s="425"/>
      <c r="J156" s="302">
        <f>ROUND(C156*I156,2)</f>
        <v>0</v>
      </c>
    </row>
    <row r="157" spans="1:10">
      <c r="A157" s="303"/>
      <c r="B157" s="303"/>
      <c r="C157" s="303"/>
      <c r="D157" s="303"/>
      <c r="E157" s="303"/>
      <c r="F157" s="303"/>
      <c r="G157" s="303"/>
      <c r="H157" s="303"/>
      <c r="I157" s="317"/>
      <c r="J157" s="318"/>
    </row>
    <row r="158" spans="1:10" ht="30.75" customHeight="1">
      <c r="A158" s="213"/>
      <c r="B158" s="179"/>
      <c r="C158" s="179"/>
      <c r="D158" s="179"/>
      <c r="E158" s="179"/>
      <c r="F158" s="179"/>
      <c r="G158" s="179"/>
      <c r="H158" s="179"/>
      <c r="I158" s="309"/>
      <c r="J158" s="302"/>
    </row>
    <row r="159" spans="1:10">
      <c r="A159" s="316"/>
      <c r="B159" s="315" t="s">
        <v>896</v>
      </c>
      <c r="C159" s="314"/>
      <c r="D159" s="314"/>
      <c r="E159" s="314"/>
      <c r="F159" s="314"/>
      <c r="G159" s="314"/>
      <c r="H159" s="314"/>
      <c r="I159" s="313"/>
      <c r="J159" s="312">
        <f>SUM(J135:J158)</f>
        <v>0</v>
      </c>
    </row>
    <row r="160" spans="1:10">
      <c r="A160" s="213"/>
      <c r="B160" s="310"/>
      <c r="C160" s="179"/>
      <c r="D160" s="179"/>
      <c r="E160" s="179"/>
      <c r="F160" s="179"/>
      <c r="G160" s="179"/>
      <c r="H160" s="179"/>
      <c r="I160" s="309"/>
      <c r="J160" s="302"/>
    </row>
    <row r="161" spans="1:10">
      <c r="A161" s="213"/>
      <c r="B161" s="310"/>
      <c r="C161" s="179"/>
      <c r="D161" s="179"/>
      <c r="E161" s="179"/>
      <c r="F161" s="179"/>
      <c r="G161" s="179"/>
      <c r="H161" s="179"/>
      <c r="I161" s="309"/>
      <c r="J161" s="302"/>
    </row>
    <row r="162" spans="1:10">
      <c r="A162" s="213"/>
      <c r="B162" s="310"/>
      <c r="C162" s="179"/>
      <c r="D162" s="179"/>
      <c r="E162" s="179"/>
      <c r="F162" s="179"/>
      <c r="G162" s="179"/>
      <c r="H162" s="179"/>
      <c r="I162" s="309"/>
      <c r="J162" s="302"/>
    </row>
    <row r="163" spans="1:10">
      <c r="A163" s="213"/>
      <c r="B163" s="310"/>
      <c r="C163" s="179"/>
      <c r="D163" s="179"/>
      <c r="E163" s="179"/>
      <c r="F163" s="179"/>
      <c r="G163" s="179"/>
      <c r="H163" s="179"/>
      <c r="I163" s="309"/>
      <c r="J163" s="302"/>
    </row>
    <row r="164" spans="1:10">
      <c r="A164" s="213"/>
      <c r="B164" s="310"/>
      <c r="C164" s="179"/>
      <c r="D164" s="179"/>
      <c r="E164" s="179"/>
      <c r="F164" s="179"/>
      <c r="G164" s="179"/>
      <c r="H164" s="179"/>
      <c r="I164" s="309"/>
      <c r="J164" s="302"/>
    </row>
    <row r="165" spans="1:10">
      <c r="A165" s="213"/>
      <c r="B165" s="310"/>
      <c r="C165" s="179"/>
      <c r="D165" s="179"/>
      <c r="E165" s="179"/>
      <c r="F165" s="179"/>
      <c r="G165" s="179"/>
      <c r="H165" s="179"/>
      <c r="I165" s="309"/>
      <c r="J165" s="302"/>
    </row>
    <row r="166" spans="1:10">
      <c r="A166" s="213"/>
      <c r="B166" s="310"/>
      <c r="C166" s="179"/>
      <c r="D166" s="179"/>
      <c r="E166" s="179"/>
      <c r="F166" s="179"/>
      <c r="G166" s="179"/>
      <c r="H166" s="179"/>
      <c r="I166" s="309"/>
      <c r="J166" s="302"/>
    </row>
    <row r="167" spans="1:10">
      <c r="A167" s="213"/>
      <c r="B167" s="310"/>
      <c r="C167" s="179"/>
      <c r="D167" s="179"/>
      <c r="E167" s="179"/>
      <c r="F167" s="179"/>
      <c r="G167" s="179"/>
      <c r="H167" s="179"/>
      <c r="I167" s="309"/>
      <c r="J167" s="302"/>
    </row>
    <row r="168" spans="1:10">
      <c r="A168" s="213"/>
      <c r="B168" s="310"/>
      <c r="C168" s="179"/>
      <c r="D168" s="179"/>
      <c r="E168" s="179"/>
      <c r="F168" s="179"/>
      <c r="G168" s="179"/>
      <c r="H168" s="179"/>
      <c r="I168" s="309"/>
      <c r="J168" s="302"/>
    </row>
    <row r="169" spans="1:10">
      <c r="A169" s="213"/>
      <c r="B169" s="310"/>
      <c r="C169" s="179"/>
      <c r="D169" s="179"/>
      <c r="E169" s="179"/>
      <c r="F169" s="179"/>
      <c r="G169" s="179"/>
      <c r="H169" s="179"/>
      <c r="I169" s="309"/>
      <c r="J169" s="302"/>
    </row>
    <row r="170" spans="1:10" s="293" customFormat="1" ht="18">
      <c r="A170" s="311" t="s">
        <v>1598</v>
      </c>
      <c r="B170" s="310" t="s">
        <v>1597</v>
      </c>
      <c r="C170" s="179"/>
      <c r="D170" s="179"/>
      <c r="E170" s="179"/>
      <c r="F170" s="179"/>
      <c r="G170" s="179"/>
      <c r="H170" s="179"/>
      <c r="I170" s="309"/>
      <c r="J170" s="302"/>
    </row>
    <row r="172" spans="1:10">
      <c r="A172" s="307"/>
      <c r="B172" s="307"/>
      <c r="C172" s="307"/>
      <c r="D172" s="307"/>
      <c r="E172" s="307"/>
      <c r="F172" s="307"/>
      <c r="G172" s="307"/>
      <c r="H172" s="307"/>
      <c r="I172" s="308"/>
      <c r="J172" s="307"/>
    </row>
    <row r="173" spans="1:10">
      <c r="A173" s="306" t="s">
        <v>1596</v>
      </c>
      <c r="B173" s="163" t="s">
        <v>1595</v>
      </c>
      <c r="C173" s="179"/>
      <c r="D173" s="179"/>
      <c r="E173" s="179"/>
      <c r="F173" s="179"/>
      <c r="G173" s="179"/>
      <c r="H173" s="179"/>
      <c r="I173" s="301"/>
      <c r="J173" s="302">
        <f>J17</f>
        <v>0</v>
      </c>
    </row>
    <row r="174" spans="1:10">
      <c r="A174" s="179"/>
      <c r="B174" s="179"/>
      <c r="C174" s="179"/>
      <c r="D174" s="179"/>
      <c r="E174" s="179"/>
      <c r="F174" s="179"/>
      <c r="G174" s="179"/>
      <c r="H174" s="179"/>
      <c r="I174" s="301"/>
      <c r="J174" s="179"/>
    </row>
    <row r="175" spans="1:10">
      <c r="A175" s="304" t="s">
        <v>1594</v>
      </c>
      <c r="B175" s="303" t="s">
        <v>1593</v>
      </c>
      <c r="C175" s="179"/>
      <c r="D175" s="179"/>
      <c r="E175" s="179"/>
      <c r="F175" s="179"/>
      <c r="G175" s="179"/>
      <c r="H175" s="179"/>
      <c r="I175" s="301"/>
      <c r="J175" s="302">
        <f>J36</f>
        <v>0</v>
      </c>
    </row>
    <row r="176" spans="1:10">
      <c r="A176" s="179"/>
      <c r="B176" s="179"/>
      <c r="C176" s="179"/>
      <c r="D176" s="179"/>
      <c r="E176" s="179"/>
      <c r="F176" s="179"/>
      <c r="G176" s="179"/>
      <c r="H176" s="179"/>
      <c r="I176" s="301"/>
      <c r="J176" s="179"/>
    </row>
    <row r="177" spans="1:10">
      <c r="A177" s="304" t="s">
        <v>1592</v>
      </c>
      <c r="B177" s="303" t="s">
        <v>1591</v>
      </c>
      <c r="C177" s="179"/>
      <c r="D177" s="179"/>
      <c r="E177" s="179"/>
      <c r="F177" s="179"/>
      <c r="G177" s="179"/>
      <c r="H177" s="179"/>
      <c r="I177" s="305"/>
      <c r="J177" s="302">
        <f>J67</f>
        <v>0</v>
      </c>
    </row>
    <row r="178" spans="1:10">
      <c r="A178" s="179"/>
      <c r="B178" s="179"/>
      <c r="C178" s="179"/>
      <c r="D178" s="179"/>
      <c r="E178" s="179"/>
      <c r="F178" s="179"/>
      <c r="G178" s="179"/>
      <c r="H178" s="179"/>
      <c r="I178" s="301"/>
      <c r="J178" s="179"/>
    </row>
    <row r="179" spans="1:10">
      <c r="A179" s="304" t="s">
        <v>1590</v>
      </c>
      <c r="B179" s="303" t="s">
        <v>1589</v>
      </c>
      <c r="C179" s="179"/>
      <c r="D179" s="179"/>
      <c r="E179" s="179"/>
      <c r="F179" s="179"/>
      <c r="G179" s="179"/>
      <c r="H179" s="179"/>
      <c r="I179" s="301"/>
      <c r="J179" s="302">
        <f>J133</f>
        <v>0</v>
      </c>
    </row>
    <row r="180" spans="1:10">
      <c r="A180" s="179"/>
      <c r="B180" s="179"/>
      <c r="C180" s="179"/>
      <c r="D180" s="179"/>
      <c r="E180" s="179"/>
      <c r="F180" s="179"/>
      <c r="G180" s="179"/>
      <c r="H180" s="179"/>
      <c r="I180" s="301"/>
      <c r="J180" s="179"/>
    </row>
    <row r="181" spans="1:10">
      <c r="A181" s="304" t="s">
        <v>1588</v>
      </c>
      <c r="B181" s="303" t="s">
        <v>1587</v>
      </c>
      <c r="C181" s="179"/>
      <c r="D181" s="179"/>
      <c r="E181" s="179"/>
      <c r="F181" s="179"/>
      <c r="G181" s="179"/>
      <c r="H181" s="179"/>
      <c r="I181" s="301"/>
      <c r="J181" s="302">
        <f>J159</f>
        <v>0</v>
      </c>
    </row>
    <row r="182" spans="1:10">
      <c r="A182" s="179"/>
      <c r="B182" s="179"/>
      <c r="C182" s="179"/>
      <c r="D182" s="179"/>
      <c r="E182" s="179"/>
      <c r="F182" s="179"/>
      <c r="G182" s="179"/>
      <c r="H182" s="179"/>
      <c r="I182" s="301"/>
      <c r="J182" s="179"/>
    </row>
    <row r="183" spans="1:10">
      <c r="A183" s="299"/>
      <c r="B183" s="299"/>
      <c r="C183" s="299"/>
      <c r="D183" s="299"/>
      <c r="E183" s="299"/>
      <c r="F183" s="299"/>
      <c r="G183" s="299"/>
      <c r="H183" s="299"/>
      <c r="I183" s="300"/>
      <c r="J183" s="299"/>
    </row>
    <row r="184" spans="1:10" ht="18">
      <c r="A184" s="298"/>
      <c r="B184" s="716" t="s">
        <v>1586</v>
      </c>
      <c r="C184" s="716"/>
      <c r="D184" s="716"/>
      <c r="E184" s="716"/>
      <c r="F184" s="716"/>
      <c r="G184" s="716"/>
      <c r="H184" s="298"/>
      <c r="I184" s="297"/>
      <c r="J184" s="296">
        <f>SUM(J173:J181)</f>
        <v>0</v>
      </c>
    </row>
    <row r="185" spans="1:10" ht="15" thickBot="1">
      <c r="A185" s="294"/>
      <c r="B185" s="294"/>
      <c r="C185" s="294"/>
      <c r="D185" s="294"/>
      <c r="E185" s="294"/>
      <c r="F185" s="294"/>
      <c r="G185" s="294"/>
      <c r="H185" s="294"/>
      <c r="I185" s="295"/>
      <c r="J185" s="294"/>
    </row>
    <row r="186" spans="1:10" ht="15" thickTop="1"/>
    <row r="188" spans="1:10" s="293" customFormat="1" ht="18">
      <c r="A188" s="292"/>
      <c r="B188" s="163"/>
      <c r="C188" s="163"/>
      <c r="D188" s="163"/>
      <c r="E188" s="163"/>
      <c r="F188" s="163"/>
      <c r="G188" s="163"/>
      <c r="H188" s="163"/>
      <c r="I188" s="291"/>
      <c r="J188" s="290"/>
    </row>
  </sheetData>
  <sheetProtection algorithmName="SHA-512" hashValue="Dx83v7ltsu+34J5T7jv9DBrq7qKe9jXqdd/hrCTfcrlmxD0pMRo55mcarRTAjFrSmLrs8rtUi0ABwb/pW115Lg==" saltValue="x5yWy/VS/nNw6MRAznCk+g==" spinCount="100000" sheet="1" objects="1" scenarios="1"/>
  <mergeCells count="29">
    <mergeCell ref="B32:H32"/>
    <mergeCell ref="B5:H5"/>
    <mergeCell ref="B9:H9"/>
    <mergeCell ref="B13:H13"/>
    <mergeCell ref="B24:H24"/>
    <mergeCell ref="B28:H28"/>
    <mergeCell ref="B98:G98"/>
    <mergeCell ref="B43:H43"/>
    <mergeCell ref="B47:H47"/>
    <mergeCell ref="B51:H51"/>
    <mergeCell ref="B55:H55"/>
    <mergeCell ref="B59:H59"/>
    <mergeCell ref="B63:H63"/>
    <mergeCell ref="B75:H75"/>
    <mergeCell ref="B79:H79"/>
    <mergeCell ref="B85:H85"/>
    <mergeCell ref="B89:H89"/>
    <mergeCell ref="D91:G91"/>
    <mergeCell ref="B184:G184"/>
    <mergeCell ref="B102:H102"/>
    <mergeCell ref="B112:H112"/>
    <mergeCell ref="B116:H116"/>
    <mergeCell ref="B125:H125"/>
    <mergeCell ref="B129:H129"/>
    <mergeCell ref="B138:H138"/>
    <mergeCell ref="B142:H142"/>
    <mergeCell ref="B146:H146"/>
    <mergeCell ref="B150:H150"/>
    <mergeCell ref="B154:H154"/>
  </mergeCells>
  <pageMargins left="0.38" right="0.21" top="0.51" bottom="0.75" header="0.59055118110236227" footer="0.39370078740157483"/>
  <pageSetup paperSize="9" scale="97" orientation="portrait" r:id="rId1"/>
  <headerFooter>
    <oddFooter>&amp;L&amp;8Objekt: Izgradnja kolesarske povezave Segovci - Lutverci ob državni cesti R2-438/1307 Trate - Gornja Radgona
Datum: september 2016&amp;R&amp;8
Stran &amp;P od &amp;N</oddFooter>
  </headerFooter>
  <rowBreaks count="1" manualBreakCount="1">
    <brk id="135" max="9"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D1568-FC16-4238-B2C1-9F768C19FF27}">
  <dimension ref="B1:H103"/>
  <sheetViews>
    <sheetView view="pageBreakPreview" zoomScale="85" zoomScaleNormal="100" zoomScaleSheetLayoutView="85" workbookViewId="0">
      <pane ySplit="7" topLeftCell="A81" activePane="bottomLeft" state="frozen"/>
      <selection pane="bottomLeft" activeCell="G90" sqref="G90"/>
    </sheetView>
  </sheetViews>
  <sheetFormatPr defaultRowHeight="13.2"/>
  <cols>
    <col min="1" max="1" width="9.109375" style="220"/>
    <col min="2" max="3" width="10.6640625" style="224" customWidth="1"/>
    <col min="4" max="4" width="47.6640625" style="225" customWidth="1"/>
    <col min="5" max="5" width="14.6640625" style="224" customWidth="1"/>
    <col min="6" max="6" width="12.6640625" style="223" customWidth="1"/>
    <col min="7" max="7" width="15.6640625" style="222" customWidth="1"/>
    <col min="8" max="8" width="15.6640625" style="221" customWidth="1"/>
    <col min="9" max="257" width="9.109375" style="220"/>
    <col min="258" max="259" width="10.6640625" style="220" customWidth="1"/>
    <col min="260" max="260" width="47.6640625" style="220" customWidth="1"/>
    <col min="261" max="261" width="14.6640625" style="220" customWidth="1"/>
    <col min="262" max="262" width="12.6640625" style="220" customWidth="1"/>
    <col min="263" max="264" width="15.6640625" style="220" customWidth="1"/>
    <col min="265" max="513" width="9.109375" style="220"/>
    <col min="514" max="515" width="10.6640625" style="220" customWidth="1"/>
    <col min="516" max="516" width="47.6640625" style="220" customWidth="1"/>
    <col min="517" max="517" width="14.6640625" style="220" customWidth="1"/>
    <col min="518" max="518" width="12.6640625" style="220" customWidth="1"/>
    <col min="519" max="520" width="15.6640625" style="220" customWidth="1"/>
    <col min="521" max="769" width="9.109375" style="220"/>
    <col min="770" max="771" width="10.6640625" style="220" customWidth="1"/>
    <col min="772" max="772" width="47.6640625" style="220" customWidth="1"/>
    <col min="773" max="773" width="14.6640625" style="220" customWidth="1"/>
    <col min="774" max="774" width="12.6640625" style="220" customWidth="1"/>
    <col min="775" max="776" width="15.6640625" style="220" customWidth="1"/>
    <col min="777" max="1025" width="9.109375" style="220"/>
    <col min="1026" max="1027" width="10.6640625" style="220" customWidth="1"/>
    <col min="1028" max="1028" width="47.6640625" style="220" customWidth="1"/>
    <col min="1029" max="1029" width="14.6640625" style="220" customWidth="1"/>
    <col min="1030" max="1030" width="12.6640625" style="220" customWidth="1"/>
    <col min="1031" max="1032" width="15.6640625" style="220" customWidth="1"/>
    <col min="1033" max="1281" width="9.109375" style="220"/>
    <col min="1282" max="1283" width="10.6640625" style="220" customWidth="1"/>
    <col min="1284" max="1284" width="47.6640625" style="220" customWidth="1"/>
    <col min="1285" max="1285" width="14.6640625" style="220" customWidth="1"/>
    <col min="1286" max="1286" width="12.6640625" style="220" customWidth="1"/>
    <col min="1287" max="1288" width="15.6640625" style="220" customWidth="1"/>
    <col min="1289" max="1537" width="9.109375" style="220"/>
    <col min="1538" max="1539" width="10.6640625" style="220" customWidth="1"/>
    <col min="1540" max="1540" width="47.6640625" style="220" customWidth="1"/>
    <col min="1541" max="1541" width="14.6640625" style="220" customWidth="1"/>
    <col min="1542" max="1542" width="12.6640625" style="220" customWidth="1"/>
    <col min="1543" max="1544" width="15.6640625" style="220" customWidth="1"/>
    <col min="1545" max="1793" width="9.109375" style="220"/>
    <col min="1794" max="1795" width="10.6640625" style="220" customWidth="1"/>
    <col min="1796" max="1796" width="47.6640625" style="220" customWidth="1"/>
    <col min="1797" max="1797" width="14.6640625" style="220" customWidth="1"/>
    <col min="1798" max="1798" width="12.6640625" style="220" customWidth="1"/>
    <col min="1799" max="1800" width="15.6640625" style="220" customWidth="1"/>
    <col min="1801" max="2049" width="9.109375" style="220"/>
    <col min="2050" max="2051" width="10.6640625" style="220" customWidth="1"/>
    <col min="2052" max="2052" width="47.6640625" style="220" customWidth="1"/>
    <col min="2053" max="2053" width="14.6640625" style="220" customWidth="1"/>
    <col min="2054" max="2054" width="12.6640625" style="220" customWidth="1"/>
    <col min="2055" max="2056" width="15.6640625" style="220" customWidth="1"/>
    <col min="2057" max="2305" width="9.109375" style="220"/>
    <col min="2306" max="2307" width="10.6640625" style="220" customWidth="1"/>
    <col min="2308" max="2308" width="47.6640625" style="220" customWidth="1"/>
    <col min="2309" max="2309" width="14.6640625" style="220" customWidth="1"/>
    <col min="2310" max="2310" width="12.6640625" style="220" customWidth="1"/>
    <col min="2311" max="2312" width="15.6640625" style="220" customWidth="1"/>
    <col min="2313" max="2561" width="9.109375" style="220"/>
    <col min="2562" max="2563" width="10.6640625" style="220" customWidth="1"/>
    <col min="2564" max="2564" width="47.6640625" style="220" customWidth="1"/>
    <col min="2565" max="2565" width="14.6640625" style="220" customWidth="1"/>
    <col min="2566" max="2566" width="12.6640625" style="220" customWidth="1"/>
    <col min="2567" max="2568" width="15.6640625" style="220" customWidth="1"/>
    <col min="2569" max="2817" width="9.109375" style="220"/>
    <col min="2818" max="2819" width="10.6640625" style="220" customWidth="1"/>
    <col min="2820" max="2820" width="47.6640625" style="220" customWidth="1"/>
    <col min="2821" max="2821" width="14.6640625" style="220" customWidth="1"/>
    <col min="2822" max="2822" width="12.6640625" style="220" customWidth="1"/>
    <col min="2823" max="2824" width="15.6640625" style="220" customWidth="1"/>
    <col min="2825" max="3073" width="9.109375" style="220"/>
    <col min="3074" max="3075" width="10.6640625" style="220" customWidth="1"/>
    <col min="3076" max="3076" width="47.6640625" style="220" customWidth="1"/>
    <col min="3077" max="3077" width="14.6640625" style="220" customWidth="1"/>
    <col min="3078" max="3078" width="12.6640625" style="220" customWidth="1"/>
    <col min="3079" max="3080" width="15.6640625" style="220" customWidth="1"/>
    <col min="3081" max="3329" width="9.109375" style="220"/>
    <col min="3330" max="3331" width="10.6640625" style="220" customWidth="1"/>
    <col min="3332" max="3332" width="47.6640625" style="220" customWidth="1"/>
    <col min="3333" max="3333" width="14.6640625" style="220" customWidth="1"/>
    <col min="3334" max="3334" width="12.6640625" style="220" customWidth="1"/>
    <col min="3335" max="3336" width="15.6640625" style="220" customWidth="1"/>
    <col min="3337" max="3585" width="9.109375" style="220"/>
    <col min="3586" max="3587" width="10.6640625" style="220" customWidth="1"/>
    <col min="3588" max="3588" width="47.6640625" style="220" customWidth="1"/>
    <col min="3589" max="3589" width="14.6640625" style="220" customWidth="1"/>
    <col min="3590" max="3590" width="12.6640625" style="220" customWidth="1"/>
    <col min="3591" max="3592" width="15.6640625" style="220" customWidth="1"/>
    <col min="3593" max="3841" width="9.109375" style="220"/>
    <col min="3842" max="3843" width="10.6640625" style="220" customWidth="1"/>
    <col min="3844" max="3844" width="47.6640625" style="220" customWidth="1"/>
    <col min="3845" max="3845" width="14.6640625" style="220" customWidth="1"/>
    <col min="3846" max="3846" width="12.6640625" style="220" customWidth="1"/>
    <col min="3847" max="3848" width="15.6640625" style="220" customWidth="1"/>
    <col min="3849" max="4097" width="9.109375" style="220"/>
    <col min="4098" max="4099" width="10.6640625" style="220" customWidth="1"/>
    <col min="4100" max="4100" width="47.6640625" style="220" customWidth="1"/>
    <col min="4101" max="4101" width="14.6640625" style="220" customWidth="1"/>
    <col min="4102" max="4102" width="12.6640625" style="220" customWidth="1"/>
    <col min="4103" max="4104" width="15.6640625" style="220" customWidth="1"/>
    <col min="4105" max="4353" width="9.109375" style="220"/>
    <col min="4354" max="4355" width="10.6640625" style="220" customWidth="1"/>
    <col min="4356" max="4356" width="47.6640625" style="220" customWidth="1"/>
    <col min="4357" max="4357" width="14.6640625" style="220" customWidth="1"/>
    <col min="4358" max="4358" width="12.6640625" style="220" customWidth="1"/>
    <col min="4359" max="4360" width="15.6640625" style="220" customWidth="1"/>
    <col min="4361" max="4609" width="9.109375" style="220"/>
    <col min="4610" max="4611" width="10.6640625" style="220" customWidth="1"/>
    <col min="4612" max="4612" width="47.6640625" style="220" customWidth="1"/>
    <col min="4613" max="4613" width="14.6640625" style="220" customWidth="1"/>
    <col min="4614" max="4614" width="12.6640625" style="220" customWidth="1"/>
    <col min="4615" max="4616" width="15.6640625" style="220" customWidth="1"/>
    <col min="4617" max="4865" width="9.109375" style="220"/>
    <col min="4866" max="4867" width="10.6640625" style="220" customWidth="1"/>
    <col min="4868" max="4868" width="47.6640625" style="220" customWidth="1"/>
    <col min="4869" max="4869" width="14.6640625" style="220" customWidth="1"/>
    <col min="4870" max="4870" width="12.6640625" style="220" customWidth="1"/>
    <col min="4871" max="4872" width="15.6640625" style="220" customWidth="1"/>
    <col min="4873" max="5121" width="9.109375" style="220"/>
    <col min="5122" max="5123" width="10.6640625" style="220" customWidth="1"/>
    <col min="5124" max="5124" width="47.6640625" style="220" customWidth="1"/>
    <col min="5125" max="5125" width="14.6640625" style="220" customWidth="1"/>
    <col min="5126" max="5126" width="12.6640625" style="220" customWidth="1"/>
    <col min="5127" max="5128" width="15.6640625" style="220" customWidth="1"/>
    <col min="5129" max="5377" width="9.109375" style="220"/>
    <col min="5378" max="5379" width="10.6640625" style="220" customWidth="1"/>
    <col min="5380" max="5380" width="47.6640625" style="220" customWidth="1"/>
    <col min="5381" max="5381" width="14.6640625" style="220" customWidth="1"/>
    <col min="5382" max="5382" width="12.6640625" style="220" customWidth="1"/>
    <col min="5383" max="5384" width="15.6640625" style="220" customWidth="1"/>
    <col min="5385" max="5633" width="9.109375" style="220"/>
    <col min="5634" max="5635" width="10.6640625" style="220" customWidth="1"/>
    <col min="5636" max="5636" width="47.6640625" style="220" customWidth="1"/>
    <col min="5637" max="5637" width="14.6640625" style="220" customWidth="1"/>
    <col min="5638" max="5638" width="12.6640625" style="220" customWidth="1"/>
    <col min="5639" max="5640" width="15.6640625" style="220" customWidth="1"/>
    <col min="5641" max="5889" width="9.109375" style="220"/>
    <col min="5890" max="5891" width="10.6640625" style="220" customWidth="1"/>
    <col min="5892" max="5892" width="47.6640625" style="220" customWidth="1"/>
    <col min="5893" max="5893" width="14.6640625" style="220" customWidth="1"/>
    <col min="5894" max="5894" width="12.6640625" style="220" customWidth="1"/>
    <col min="5895" max="5896" width="15.6640625" style="220" customWidth="1"/>
    <col min="5897" max="6145" width="9.109375" style="220"/>
    <col min="6146" max="6147" width="10.6640625" style="220" customWidth="1"/>
    <col min="6148" max="6148" width="47.6640625" style="220" customWidth="1"/>
    <col min="6149" max="6149" width="14.6640625" style="220" customWidth="1"/>
    <col min="6150" max="6150" width="12.6640625" style="220" customWidth="1"/>
    <col min="6151" max="6152" width="15.6640625" style="220" customWidth="1"/>
    <col min="6153" max="6401" width="9.109375" style="220"/>
    <col min="6402" max="6403" width="10.6640625" style="220" customWidth="1"/>
    <col min="6404" max="6404" width="47.6640625" style="220" customWidth="1"/>
    <col min="6405" max="6405" width="14.6640625" style="220" customWidth="1"/>
    <col min="6406" max="6406" width="12.6640625" style="220" customWidth="1"/>
    <col min="6407" max="6408" width="15.6640625" style="220" customWidth="1"/>
    <col min="6409" max="6657" width="9.109375" style="220"/>
    <col min="6658" max="6659" width="10.6640625" style="220" customWidth="1"/>
    <col min="6660" max="6660" width="47.6640625" style="220" customWidth="1"/>
    <col min="6661" max="6661" width="14.6640625" style="220" customWidth="1"/>
    <col min="6662" max="6662" width="12.6640625" style="220" customWidth="1"/>
    <col min="6663" max="6664" width="15.6640625" style="220" customWidth="1"/>
    <col min="6665" max="6913" width="9.109375" style="220"/>
    <col min="6914" max="6915" width="10.6640625" style="220" customWidth="1"/>
    <col min="6916" max="6916" width="47.6640625" style="220" customWidth="1"/>
    <col min="6917" max="6917" width="14.6640625" style="220" customWidth="1"/>
    <col min="6918" max="6918" width="12.6640625" style="220" customWidth="1"/>
    <col min="6919" max="6920" width="15.6640625" style="220" customWidth="1"/>
    <col min="6921" max="7169" width="9.109375" style="220"/>
    <col min="7170" max="7171" width="10.6640625" style="220" customWidth="1"/>
    <col min="7172" max="7172" width="47.6640625" style="220" customWidth="1"/>
    <col min="7173" max="7173" width="14.6640625" style="220" customWidth="1"/>
    <col min="7174" max="7174" width="12.6640625" style="220" customWidth="1"/>
    <col min="7175" max="7176" width="15.6640625" style="220" customWidth="1"/>
    <col min="7177" max="7425" width="9.109375" style="220"/>
    <col min="7426" max="7427" width="10.6640625" style="220" customWidth="1"/>
    <col min="7428" max="7428" width="47.6640625" style="220" customWidth="1"/>
    <col min="7429" max="7429" width="14.6640625" style="220" customWidth="1"/>
    <col min="7430" max="7430" width="12.6640625" style="220" customWidth="1"/>
    <col min="7431" max="7432" width="15.6640625" style="220" customWidth="1"/>
    <col min="7433" max="7681" width="9.109375" style="220"/>
    <col min="7682" max="7683" width="10.6640625" style="220" customWidth="1"/>
    <col min="7684" max="7684" width="47.6640625" style="220" customWidth="1"/>
    <col min="7685" max="7685" width="14.6640625" style="220" customWidth="1"/>
    <col min="7686" max="7686" width="12.6640625" style="220" customWidth="1"/>
    <col min="7687" max="7688" width="15.6640625" style="220" customWidth="1"/>
    <col min="7689" max="7937" width="9.109375" style="220"/>
    <col min="7938" max="7939" width="10.6640625" style="220" customWidth="1"/>
    <col min="7940" max="7940" width="47.6640625" style="220" customWidth="1"/>
    <col min="7941" max="7941" width="14.6640625" style="220" customWidth="1"/>
    <col min="7942" max="7942" width="12.6640625" style="220" customWidth="1"/>
    <col min="7943" max="7944" width="15.6640625" style="220" customWidth="1"/>
    <col min="7945" max="8193" width="9.109375" style="220"/>
    <col min="8194" max="8195" width="10.6640625" style="220" customWidth="1"/>
    <col min="8196" max="8196" width="47.6640625" style="220" customWidth="1"/>
    <col min="8197" max="8197" width="14.6640625" style="220" customWidth="1"/>
    <col min="8198" max="8198" width="12.6640625" style="220" customWidth="1"/>
    <col min="8199" max="8200" width="15.6640625" style="220" customWidth="1"/>
    <col min="8201" max="8449" width="9.109375" style="220"/>
    <col min="8450" max="8451" width="10.6640625" style="220" customWidth="1"/>
    <col min="8452" max="8452" width="47.6640625" style="220" customWidth="1"/>
    <col min="8453" max="8453" width="14.6640625" style="220" customWidth="1"/>
    <col min="8454" max="8454" width="12.6640625" style="220" customWidth="1"/>
    <col min="8455" max="8456" width="15.6640625" style="220" customWidth="1"/>
    <col min="8457" max="8705" width="9.109375" style="220"/>
    <col min="8706" max="8707" width="10.6640625" style="220" customWidth="1"/>
    <col min="8708" max="8708" width="47.6640625" style="220" customWidth="1"/>
    <col min="8709" max="8709" width="14.6640625" style="220" customWidth="1"/>
    <col min="8710" max="8710" width="12.6640625" style="220" customWidth="1"/>
    <col min="8711" max="8712" width="15.6640625" style="220" customWidth="1"/>
    <col min="8713" max="8961" width="9.109375" style="220"/>
    <col min="8962" max="8963" width="10.6640625" style="220" customWidth="1"/>
    <col min="8964" max="8964" width="47.6640625" style="220" customWidth="1"/>
    <col min="8965" max="8965" width="14.6640625" style="220" customWidth="1"/>
    <col min="8966" max="8966" width="12.6640625" style="220" customWidth="1"/>
    <col min="8967" max="8968" width="15.6640625" style="220" customWidth="1"/>
    <col min="8969" max="9217" width="9.109375" style="220"/>
    <col min="9218" max="9219" width="10.6640625" style="220" customWidth="1"/>
    <col min="9220" max="9220" width="47.6640625" style="220" customWidth="1"/>
    <col min="9221" max="9221" width="14.6640625" style="220" customWidth="1"/>
    <col min="9222" max="9222" width="12.6640625" style="220" customWidth="1"/>
    <col min="9223" max="9224" width="15.6640625" style="220" customWidth="1"/>
    <col min="9225" max="9473" width="9.109375" style="220"/>
    <col min="9474" max="9475" width="10.6640625" style="220" customWidth="1"/>
    <col min="9476" max="9476" width="47.6640625" style="220" customWidth="1"/>
    <col min="9477" max="9477" width="14.6640625" style="220" customWidth="1"/>
    <col min="9478" max="9478" width="12.6640625" style="220" customWidth="1"/>
    <col min="9479" max="9480" width="15.6640625" style="220" customWidth="1"/>
    <col min="9481" max="9729" width="9.109375" style="220"/>
    <col min="9730" max="9731" width="10.6640625" style="220" customWidth="1"/>
    <col min="9732" max="9732" width="47.6640625" style="220" customWidth="1"/>
    <col min="9733" max="9733" width="14.6640625" style="220" customWidth="1"/>
    <col min="9734" max="9734" width="12.6640625" style="220" customWidth="1"/>
    <col min="9735" max="9736" width="15.6640625" style="220" customWidth="1"/>
    <col min="9737" max="9985" width="9.109375" style="220"/>
    <col min="9986" max="9987" width="10.6640625" style="220" customWidth="1"/>
    <col min="9988" max="9988" width="47.6640625" style="220" customWidth="1"/>
    <col min="9989" max="9989" width="14.6640625" style="220" customWidth="1"/>
    <col min="9990" max="9990" width="12.6640625" style="220" customWidth="1"/>
    <col min="9991" max="9992" width="15.6640625" style="220" customWidth="1"/>
    <col min="9993" max="10241" width="9.109375" style="220"/>
    <col min="10242" max="10243" width="10.6640625" style="220" customWidth="1"/>
    <col min="10244" max="10244" width="47.6640625" style="220" customWidth="1"/>
    <col min="10245" max="10245" width="14.6640625" style="220" customWidth="1"/>
    <col min="10246" max="10246" width="12.6640625" style="220" customWidth="1"/>
    <col min="10247" max="10248" width="15.6640625" style="220" customWidth="1"/>
    <col min="10249" max="10497" width="9.109375" style="220"/>
    <col min="10498" max="10499" width="10.6640625" style="220" customWidth="1"/>
    <col min="10500" max="10500" width="47.6640625" style="220" customWidth="1"/>
    <col min="10501" max="10501" width="14.6640625" style="220" customWidth="1"/>
    <col min="10502" max="10502" width="12.6640625" style="220" customWidth="1"/>
    <col min="10503" max="10504" width="15.6640625" style="220" customWidth="1"/>
    <col min="10505" max="10753" width="9.109375" style="220"/>
    <col min="10754" max="10755" width="10.6640625" style="220" customWidth="1"/>
    <col min="10756" max="10756" width="47.6640625" style="220" customWidth="1"/>
    <col min="10757" max="10757" width="14.6640625" style="220" customWidth="1"/>
    <col min="10758" max="10758" width="12.6640625" style="220" customWidth="1"/>
    <col min="10759" max="10760" width="15.6640625" style="220" customWidth="1"/>
    <col min="10761" max="11009" width="9.109375" style="220"/>
    <col min="11010" max="11011" width="10.6640625" style="220" customWidth="1"/>
    <col min="11012" max="11012" width="47.6640625" style="220" customWidth="1"/>
    <col min="11013" max="11013" width="14.6640625" style="220" customWidth="1"/>
    <col min="11014" max="11014" width="12.6640625" style="220" customWidth="1"/>
    <col min="11015" max="11016" width="15.6640625" style="220" customWidth="1"/>
    <col min="11017" max="11265" width="9.109375" style="220"/>
    <col min="11266" max="11267" width="10.6640625" style="220" customWidth="1"/>
    <col min="11268" max="11268" width="47.6640625" style="220" customWidth="1"/>
    <col min="11269" max="11269" width="14.6640625" style="220" customWidth="1"/>
    <col min="11270" max="11270" width="12.6640625" style="220" customWidth="1"/>
    <col min="11271" max="11272" width="15.6640625" style="220" customWidth="1"/>
    <col min="11273" max="11521" width="9.109375" style="220"/>
    <col min="11522" max="11523" width="10.6640625" style="220" customWidth="1"/>
    <col min="11524" max="11524" width="47.6640625" style="220" customWidth="1"/>
    <col min="11525" max="11525" width="14.6640625" style="220" customWidth="1"/>
    <col min="11526" max="11526" width="12.6640625" style="220" customWidth="1"/>
    <col min="11527" max="11528" width="15.6640625" style="220" customWidth="1"/>
    <col min="11529" max="11777" width="9.109375" style="220"/>
    <col min="11778" max="11779" width="10.6640625" style="220" customWidth="1"/>
    <col min="11780" max="11780" width="47.6640625" style="220" customWidth="1"/>
    <col min="11781" max="11781" width="14.6640625" style="220" customWidth="1"/>
    <col min="11782" max="11782" width="12.6640625" style="220" customWidth="1"/>
    <col min="11783" max="11784" width="15.6640625" style="220" customWidth="1"/>
    <col min="11785" max="12033" width="9.109375" style="220"/>
    <col min="12034" max="12035" width="10.6640625" style="220" customWidth="1"/>
    <col min="12036" max="12036" width="47.6640625" style="220" customWidth="1"/>
    <col min="12037" max="12037" width="14.6640625" style="220" customWidth="1"/>
    <col min="12038" max="12038" width="12.6640625" style="220" customWidth="1"/>
    <col min="12039" max="12040" width="15.6640625" style="220" customWidth="1"/>
    <col min="12041" max="12289" width="9.109375" style="220"/>
    <col min="12290" max="12291" width="10.6640625" style="220" customWidth="1"/>
    <col min="12292" max="12292" width="47.6640625" style="220" customWidth="1"/>
    <col min="12293" max="12293" width="14.6640625" style="220" customWidth="1"/>
    <col min="12294" max="12294" width="12.6640625" style="220" customWidth="1"/>
    <col min="12295" max="12296" width="15.6640625" style="220" customWidth="1"/>
    <col min="12297" max="12545" width="9.109375" style="220"/>
    <col min="12546" max="12547" width="10.6640625" style="220" customWidth="1"/>
    <col min="12548" max="12548" width="47.6640625" style="220" customWidth="1"/>
    <col min="12549" max="12549" width="14.6640625" style="220" customWidth="1"/>
    <col min="12550" max="12550" width="12.6640625" style="220" customWidth="1"/>
    <col min="12551" max="12552" width="15.6640625" style="220" customWidth="1"/>
    <col min="12553" max="12801" width="9.109375" style="220"/>
    <col min="12802" max="12803" width="10.6640625" style="220" customWidth="1"/>
    <col min="12804" max="12804" width="47.6640625" style="220" customWidth="1"/>
    <col min="12805" max="12805" width="14.6640625" style="220" customWidth="1"/>
    <col min="12806" max="12806" width="12.6640625" style="220" customWidth="1"/>
    <col min="12807" max="12808" width="15.6640625" style="220" customWidth="1"/>
    <col min="12809" max="13057" width="9.109375" style="220"/>
    <col min="13058" max="13059" width="10.6640625" style="220" customWidth="1"/>
    <col min="13060" max="13060" width="47.6640625" style="220" customWidth="1"/>
    <col min="13061" max="13061" width="14.6640625" style="220" customWidth="1"/>
    <col min="13062" max="13062" width="12.6640625" style="220" customWidth="1"/>
    <col min="13063" max="13064" width="15.6640625" style="220" customWidth="1"/>
    <col min="13065" max="13313" width="9.109375" style="220"/>
    <col min="13314" max="13315" width="10.6640625" style="220" customWidth="1"/>
    <col min="13316" max="13316" width="47.6640625" style="220" customWidth="1"/>
    <col min="13317" max="13317" width="14.6640625" style="220" customWidth="1"/>
    <col min="13318" max="13318" width="12.6640625" style="220" customWidth="1"/>
    <col min="13319" max="13320" width="15.6640625" style="220" customWidth="1"/>
    <col min="13321" max="13569" width="9.109375" style="220"/>
    <col min="13570" max="13571" width="10.6640625" style="220" customWidth="1"/>
    <col min="13572" max="13572" width="47.6640625" style="220" customWidth="1"/>
    <col min="13573" max="13573" width="14.6640625" style="220" customWidth="1"/>
    <col min="13574" max="13574" width="12.6640625" style="220" customWidth="1"/>
    <col min="13575" max="13576" width="15.6640625" style="220" customWidth="1"/>
    <col min="13577" max="13825" width="9.109375" style="220"/>
    <col min="13826" max="13827" width="10.6640625" style="220" customWidth="1"/>
    <col min="13828" max="13828" width="47.6640625" style="220" customWidth="1"/>
    <col min="13829" max="13829" width="14.6640625" style="220" customWidth="1"/>
    <col min="13830" max="13830" width="12.6640625" style="220" customWidth="1"/>
    <col min="13831" max="13832" width="15.6640625" style="220" customWidth="1"/>
    <col min="13833" max="14081" width="9.109375" style="220"/>
    <col min="14082" max="14083" width="10.6640625" style="220" customWidth="1"/>
    <col min="14084" max="14084" width="47.6640625" style="220" customWidth="1"/>
    <col min="14085" max="14085" width="14.6640625" style="220" customWidth="1"/>
    <col min="14086" max="14086" width="12.6640625" style="220" customWidth="1"/>
    <col min="14087" max="14088" width="15.6640625" style="220" customWidth="1"/>
    <col min="14089" max="14337" width="9.109375" style="220"/>
    <col min="14338" max="14339" width="10.6640625" style="220" customWidth="1"/>
    <col min="14340" max="14340" width="47.6640625" style="220" customWidth="1"/>
    <col min="14341" max="14341" width="14.6640625" style="220" customWidth="1"/>
    <col min="14342" max="14342" width="12.6640625" style="220" customWidth="1"/>
    <col min="14343" max="14344" width="15.6640625" style="220" customWidth="1"/>
    <col min="14345" max="14593" width="9.109375" style="220"/>
    <col min="14594" max="14595" width="10.6640625" style="220" customWidth="1"/>
    <col min="14596" max="14596" width="47.6640625" style="220" customWidth="1"/>
    <col min="14597" max="14597" width="14.6640625" style="220" customWidth="1"/>
    <col min="14598" max="14598" width="12.6640625" style="220" customWidth="1"/>
    <col min="14599" max="14600" width="15.6640625" style="220" customWidth="1"/>
    <col min="14601" max="14849" width="9.109375" style="220"/>
    <col min="14850" max="14851" width="10.6640625" style="220" customWidth="1"/>
    <col min="14852" max="14852" width="47.6640625" style="220" customWidth="1"/>
    <col min="14853" max="14853" width="14.6640625" style="220" customWidth="1"/>
    <col min="14854" max="14854" width="12.6640625" style="220" customWidth="1"/>
    <col min="14855" max="14856" width="15.6640625" style="220" customWidth="1"/>
    <col min="14857" max="15105" width="9.109375" style="220"/>
    <col min="15106" max="15107" width="10.6640625" style="220" customWidth="1"/>
    <col min="15108" max="15108" width="47.6640625" style="220" customWidth="1"/>
    <col min="15109" max="15109" width="14.6640625" style="220" customWidth="1"/>
    <col min="15110" max="15110" width="12.6640625" style="220" customWidth="1"/>
    <col min="15111" max="15112" width="15.6640625" style="220" customWidth="1"/>
    <col min="15113" max="15361" width="9.109375" style="220"/>
    <col min="15362" max="15363" width="10.6640625" style="220" customWidth="1"/>
    <col min="15364" max="15364" width="47.6640625" style="220" customWidth="1"/>
    <col min="15365" max="15365" width="14.6640625" style="220" customWidth="1"/>
    <col min="15366" max="15366" width="12.6640625" style="220" customWidth="1"/>
    <col min="15367" max="15368" width="15.6640625" style="220" customWidth="1"/>
    <col min="15369" max="15617" width="9.109375" style="220"/>
    <col min="15618" max="15619" width="10.6640625" style="220" customWidth="1"/>
    <col min="15620" max="15620" width="47.6640625" style="220" customWidth="1"/>
    <col min="15621" max="15621" width="14.6640625" style="220" customWidth="1"/>
    <col min="15622" max="15622" width="12.6640625" style="220" customWidth="1"/>
    <col min="15623" max="15624" width="15.6640625" style="220" customWidth="1"/>
    <col min="15625" max="15873" width="9.109375" style="220"/>
    <col min="15874" max="15875" width="10.6640625" style="220" customWidth="1"/>
    <col min="15876" max="15876" width="47.6640625" style="220" customWidth="1"/>
    <col min="15877" max="15877" width="14.6640625" style="220" customWidth="1"/>
    <col min="15878" max="15878" width="12.6640625" style="220" customWidth="1"/>
    <col min="15879" max="15880" width="15.6640625" style="220" customWidth="1"/>
    <col min="15881" max="16129" width="9.109375" style="220"/>
    <col min="16130" max="16131" width="10.6640625" style="220" customWidth="1"/>
    <col min="16132" max="16132" width="47.6640625" style="220" customWidth="1"/>
    <col min="16133" max="16133" width="14.6640625" style="220" customWidth="1"/>
    <col min="16134" max="16134" width="12.6640625" style="220" customWidth="1"/>
    <col min="16135" max="16136" width="15.6640625" style="220" customWidth="1"/>
    <col min="16137" max="16384" width="9.109375" style="220"/>
  </cols>
  <sheetData>
    <row r="1" spans="2:8" ht="20.100000000000001" customHeight="1">
      <c r="B1" s="262" t="s">
        <v>1517</v>
      </c>
    </row>
    <row r="2" spans="2:8" s="258" customFormat="1" ht="15" customHeight="1">
      <c r="B2" s="260" t="s">
        <v>1102</v>
      </c>
      <c r="C2" s="259" t="s">
        <v>1516</v>
      </c>
      <c r="E2" s="260"/>
      <c r="F2" s="223"/>
      <c r="G2" s="261"/>
      <c r="H2" s="221"/>
    </row>
    <row r="3" spans="2:8" s="258" customFormat="1" ht="15" customHeight="1">
      <c r="B3" s="260" t="s">
        <v>1101</v>
      </c>
      <c r="C3" s="259"/>
      <c r="E3" s="260"/>
      <c r="F3" s="223"/>
      <c r="G3" s="261"/>
      <c r="H3" s="221"/>
    </row>
    <row r="4" spans="2:8" s="258" customFormat="1" ht="15" customHeight="1">
      <c r="B4" s="260" t="s">
        <v>1100</v>
      </c>
      <c r="C4" s="259" t="s">
        <v>1515</v>
      </c>
      <c r="E4" s="260"/>
      <c r="F4" s="223"/>
      <c r="G4" s="261"/>
      <c r="H4" s="221"/>
    </row>
    <row r="5" spans="2:8" s="258" customFormat="1" ht="20.100000000000001" customHeight="1">
      <c r="B5" s="260" t="s">
        <v>1099</v>
      </c>
      <c r="C5" s="259" t="s">
        <v>1199</v>
      </c>
      <c r="D5" s="713" t="s">
        <v>1098</v>
      </c>
      <c r="E5" s="713"/>
      <c r="F5" s="713"/>
      <c r="G5" s="713"/>
      <c r="H5" s="713"/>
    </row>
    <row r="6" spans="2:8" s="252" customFormat="1" ht="9.9" customHeight="1">
      <c r="B6" s="256"/>
      <c r="C6" s="256"/>
      <c r="D6" s="257"/>
      <c r="E6" s="256"/>
      <c r="F6" s="255"/>
      <c r="G6" s="254"/>
      <c r="H6" s="253"/>
    </row>
    <row r="7" spans="2:8" s="246" customFormat="1" ht="32.1" customHeight="1" thickBot="1">
      <c r="B7" s="250" t="s">
        <v>1097</v>
      </c>
      <c r="C7" s="250" t="s">
        <v>1096</v>
      </c>
      <c r="D7" s="251" t="s">
        <v>4</v>
      </c>
      <c r="E7" s="250" t="s">
        <v>1095</v>
      </c>
      <c r="F7" s="249" t="s">
        <v>587</v>
      </c>
      <c r="G7" s="248" t="s">
        <v>1094</v>
      </c>
      <c r="H7" s="247" t="s">
        <v>1093</v>
      </c>
    </row>
    <row r="8" spans="2:8" s="240" customFormat="1" ht="9.9" customHeight="1">
      <c r="B8" s="244"/>
      <c r="C8" s="244"/>
      <c r="D8" s="245"/>
      <c r="E8" s="244"/>
      <c r="F8" s="243"/>
      <c r="G8" s="242"/>
      <c r="H8" s="241"/>
    </row>
    <row r="9" spans="2:8">
      <c r="D9" s="234" t="s">
        <v>1092</v>
      </c>
      <c r="G9" s="226" t="s">
        <v>1091</v>
      </c>
      <c r="H9" s="235">
        <f>+SUM(H10:H16)</f>
        <v>0</v>
      </c>
    </row>
    <row r="10" spans="2:8">
      <c r="D10" s="234"/>
      <c r="G10" s="226"/>
      <c r="H10" s="235"/>
    </row>
    <row r="11" spans="2:8">
      <c r="D11" s="234" t="s">
        <v>1090</v>
      </c>
    </row>
    <row r="12" spans="2:8" ht="26.4">
      <c r="B12" s="224" t="s">
        <v>984</v>
      </c>
      <c r="C12" s="224" t="s">
        <v>1514</v>
      </c>
      <c r="D12" s="225" t="s">
        <v>1513</v>
      </c>
      <c r="E12" s="224" t="s">
        <v>974</v>
      </c>
      <c r="F12" s="223">
        <v>8</v>
      </c>
      <c r="G12" s="237"/>
      <c r="H12" s="221">
        <f>ROUND(F12*G12,2)</f>
        <v>0</v>
      </c>
    </row>
    <row r="13" spans="2:8">
      <c r="G13" s="237"/>
    </row>
    <row r="14" spans="2:8">
      <c r="D14" s="234" t="s">
        <v>1082</v>
      </c>
      <c r="G14" s="237"/>
      <c r="H14" s="236"/>
    </row>
    <row r="15" spans="2:8" ht="26.4">
      <c r="B15" s="224" t="s">
        <v>984</v>
      </c>
      <c r="C15" s="224" t="s">
        <v>1512</v>
      </c>
      <c r="D15" s="225" t="s">
        <v>1511</v>
      </c>
      <c r="E15" s="224" t="s">
        <v>930</v>
      </c>
      <c r="F15" s="223">
        <v>500</v>
      </c>
      <c r="G15" s="237"/>
      <c r="H15" s="221">
        <f>ROUND(F15*G15,2)</f>
        <v>0</v>
      </c>
    </row>
    <row r="16" spans="2:8">
      <c r="G16" s="237"/>
    </row>
    <row r="17" spans="2:8">
      <c r="D17" s="234" t="s">
        <v>1058</v>
      </c>
      <c r="G17" s="239" t="s">
        <v>1057</v>
      </c>
      <c r="H17" s="235">
        <f>+SUM(H18:H43)</f>
        <v>0</v>
      </c>
    </row>
    <row r="18" spans="2:8">
      <c r="D18" s="234"/>
      <c r="G18" s="239"/>
      <c r="H18" s="235"/>
    </row>
    <row r="19" spans="2:8">
      <c r="D19" s="234" t="s">
        <v>1056</v>
      </c>
      <c r="G19" s="237"/>
      <c r="H19" s="236"/>
    </row>
    <row r="20" spans="2:8" ht="26.4">
      <c r="B20" s="224" t="s">
        <v>984</v>
      </c>
      <c r="C20" s="224" t="s">
        <v>1053</v>
      </c>
      <c r="D20" s="225" t="s">
        <v>1052</v>
      </c>
      <c r="E20" s="224" t="s">
        <v>994</v>
      </c>
      <c r="F20" s="223">
        <v>10</v>
      </c>
      <c r="G20" s="237"/>
      <c r="H20" s="236">
        <f>ROUND(F20*G20,2)</f>
        <v>0</v>
      </c>
    </row>
    <row r="21" spans="2:8" ht="26.4">
      <c r="B21" s="224" t="s">
        <v>983</v>
      </c>
      <c r="C21" s="224" t="s">
        <v>1051</v>
      </c>
      <c r="D21" s="225" t="s">
        <v>1050</v>
      </c>
      <c r="E21" s="224" t="s">
        <v>994</v>
      </c>
      <c r="F21" s="223">
        <v>71</v>
      </c>
      <c r="G21" s="237"/>
      <c r="H21" s="236">
        <f>ROUND(F21*G21,2)</f>
        <v>0</v>
      </c>
    </row>
    <row r="22" spans="2:8">
      <c r="G22" s="237"/>
      <c r="H22" s="236"/>
    </row>
    <row r="23" spans="2:8">
      <c r="D23" s="234" t="s">
        <v>1510</v>
      </c>
      <c r="G23" s="237"/>
      <c r="H23" s="236"/>
    </row>
    <row r="24" spans="2:8" ht="39.6">
      <c r="B24" s="224" t="s">
        <v>984</v>
      </c>
      <c r="C24" s="224" t="s">
        <v>1509</v>
      </c>
      <c r="D24" s="225" t="s">
        <v>1508</v>
      </c>
      <c r="E24" s="224" t="s">
        <v>928</v>
      </c>
      <c r="F24" s="223">
        <v>26</v>
      </c>
      <c r="G24" s="237"/>
      <c r="H24" s="236">
        <f>ROUND(F24*G24,2)</f>
        <v>0</v>
      </c>
    </row>
    <row r="25" spans="2:8" ht="39.6">
      <c r="D25" s="233" t="s">
        <v>1507</v>
      </c>
      <c r="G25" s="237"/>
      <c r="H25" s="236"/>
    </row>
    <row r="26" spans="2:8">
      <c r="G26" s="237"/>
      <c r="H26" s="236"/>
    </row>
    <row r="27" spans="2:8">
      <c r="D27" s="234" t="s">
        <v>1506</v>
      </c>
      <c r="G27" s="237"/>
      <c r="H27" s="236"/>
    </row>
    <row r="28" spans="2:8" ht="26.4">
      <c r="B28" s="224" t="s">
        <v>984</v>
      </c>
      <c r="C28" s="224" t="s">
        <v>1505</v>
      </c>
      <c r="D28" s="225" t="s">
        <v>1504</v>
      </c>
      <c r="E28" s="224" t="s">
        <v>930</v>
      </c>
      <c r="F28" s="223">
        <v>12</v>
      </c>
      <c r="G28" s="237"/>
      <c r="H28" s="236">
        <f>ROUND(F28*G28,2)</f>
        <v>0</v>
      </c>
    </row>
    <row r="29" spans="2:8" ht="26.4">
      <c r="D29" s="233" t="s">
        <v>1503</v>
      </c>
      <c r="G29" s="237"/>
      <c r="H29" s="236"/>
    </row>
    <row r="30" spans="2:8">
      <c r="G30" s="237"/>
      <c r="H30" s="236"/>
    </row>
    <row r="31" spans="2:8">
      <c r="D31" s="234" t="s">
        <v>1502</v>
      </c>
      <c r="G31" s="237"/>
      <c r="H31" s="236"/>
    </row>
    <row r="32" spans="2:8">
      <c r="B32" s="224" t="s">
        <v>984</v>
      </c>
      <c r="C32" s="224" t="s">
        <v>1501</v>
      </c>
      <c r="D32" s="225" t="s">
        <v>1500</v>
      </c>
      <c r="E32" s="224" t="s">
        <v>994</v>
      </c>
      <c r="F32" s="223">
        <v>55</v>
      </c>
      <c r="G32" s="237"/>
      <c r="H32" s="236">
        <f>ROUND(F32*G32,2)</f>
        <v>0</v>
      </c>
    </row>
    <row r="33" spans="2:8" ht="26.4">
      <c r="D33" s="233" t="s">
        <v>1499</v>
      </c>
      <c r="G33" s="237"/>
      <c r="H33" s="236"/>
    </row>
    <row r="34" spans="2:8">
      <c r="G34" s="237"/>
      <c r="H34" s="236"/>
    </row>
    <row r="35" spans="2:8" ht="26.4">
      <c r="D35" s="234" t="s">
        <v>1498</v>
      </c>
      <c r="G35" s="237"/>
      <c r="H35" s="236"/>
    </row>
    <row r="36" spans="2:8">
      <c r="B36" s="224" t="s">
        <v>984</v>
      </c>
      <c r="C36" s="224" t="s">
        <v>1497</v>
      </c>
      <c r="D36" s="225" t="s">
        <v>1496</v>
      </c>
      <c r="E36" s="224" t="s">
        <v>1023</v>
      </c>
      <c r="F36" s="223">
        <v>160</v>
      </c>
      <c r="G36" s="237"/>
      <c r="H36" s="236">
        <f>ROUND(F36*G36,2)</f>
        <v>0</v>
      </c>
    </row>
    <row r="37" spans="2:8" ht="66">
      <c r="D37" s="233" t="s">
        <v>1495</v>
      </c>
      <c r="G37" s="237"/>
      <c r="H37" s="236"/>
    </row>
    <row r="38" spans="2:8">
      <c r="B38" s="224" t="s">
        <v>983</v>
      </c>
      <c r="C38" s="224" t="s">
        <v>1027</v>
      </c>
      <c r="D38" s="225" t="s">
        <v>1026</v>
      </c>
      <c r="E38" s="224" t="s">
        <v>994</v>
      </c>
      <c r="F38" s="223">
        <v>10</v>
      </c>
      <c r="G38" s="237"/>
      <c r="H38" s="236">
        <f>ROUND(F38*G38,2)</f>
        <v>0</v>
      </c>
    </row>
    <row r="39" spans="2:8">
      <c r="B39" s="224" t="s">
        <v>980</v>
      </c>
      <c r="C39" s="224" t="s">
        <v>1029</v>
      </c>
      <c r="D39" s="225" t="s">
        <v>1028</v>
      </c>
      <c r="E39" s="224" t="s">
        <v>994</v>
      </c>
      <c r="F39" s="223">
        <v>71</v>
      </c>
      <c r="G39" s="237"/>
      <c r="H39" s="236">
        <f>ROUND(F39*G39,2)</f>
        <v>0</v>
      </c>
    </row>
    <row r="40" spans="2:8">
      <c r="G40" s="237"/>
      <c r="H40" s="236"/>
    </row>
    <row r="41" spans="2:8">
      <c r="D41" s="234" t="s">
        <v>1494</v>
      </c>
      <c r="G41" s="237"/>
    </row>
    <row r="42" spans="2:8" ht="26.4">
      <c r="B42" s="224" t="s">
        <v>984</v>
      </c>
      <c r="C42" s="224" t="s">
        <v>1493</v>
      </c>
      <c r="D42" s="225" t="s">
        <v>1492</v>
      </c>
      <c r="E42" s="224" t="s">
        <v>930</v>
      </c>
      <c r="F42" s="223">
        <v>98</v>
      </c>
      <c r="G42" s="237"/>
      <c r="H42" s="236">
        <f>ROUND(F42*G42,2)</f>
        <v>0</v>
      </c>
    </row>
    <row r="43" spans="2:8">
      <c r="G43" s="237"/>
      <c r="H43" s="236"/>
    </row>
    <row r="44" spans="2:8">
      <c r="D44" s="234" t="s">
        <v>1491</v>
      </c>
      <c r="G44" s="239" t="s">
        <v>1490</v>
      </c>
      <c r="H44" s="235">
        <f>+SUM(H45:H86)</f>
        <v>0</v>
      </c>
    </row>
    <row r="45" spans="2:8">
      <c r="D45" s="234"/>
      <c r="G45" s="239"/>
      <c r="H45" s="235"/>
    </row>
    <row r="46" spans="2:8">
      <c r="D46" s="234" t="s">
        <v>1489</v>
      </c>
      <c r="G46" s="237"/>
    </row>
    <row r="47" spans="2:8">
      <c r="B47" s="224" t="s">
        <v>984</v>
      </c>
      <c r="C47" s="224" t="s">
        <v>1488</v>
      </c>
      <c r="D47" s="225" t="s">
        <v>1483</v>
      </c>
      <c r="E47" s="224" t="s">
        <v>930</v>
      </c>
      <c r="F47" s="223">
        <v>27</v>
      </c>
      <c r="G47" s="237"/>
      <c r="H47" s="221">
        <f>ROUND(F47*G47,2)</f>
        <v>0</v>
      </c>
    </row>
    <row r="48" spans="2:8" ht="26.4">
      <c r="D48" s="233" t="s">
        <v>1487</v>
      </c>
      <c r="G48" s="237"/>
    </row>
    <row r="49" spans="2:8">
      <c r="B49" s="224" t="s">
        <v>983</v>
      </c>
      <c r="C49" s="224" t="s">
        <v>1486</v>
      </c>
      <c r="D49" s="225" t="s">
        <v>1483</v>
      </c>
      <c r="E49" s="224" t="s">
        <v>930</v>
      </c>
      <c r="F49" s="223">
        <v>11</v>
      </c>
      <c r="G49" s="237"/>
      <c r="H49" s="221">
        <f>ROUND(F49*G49,2)</f>
        <v>0</v>
      </c>
    </row>
    <row r="50" spans="2:8" ht="52.8">
      <c r="D50" s="233" t="s">
        <v>1485</v>
      </c>
      <c r="G50" s="237"/>
    </row>
    <row r="51" spans="2:8">
      <c r="B51" s="224" t="s">
        <v>980</v>
      </c>
      <c r="C51" s="224" t="s">
        <v>1484</v>
      </c>
      <c r="D51" s="225" t="s">
        <v>1483</v>
      </c>
      <c r="E51" s="224" t="s">
        <v>930</v>
      </c>
      <c r="F51" s="223">
        <v>20</v>
      </c>
      <c r="G51" s="237"/>
      <c r="H51" s="221">
        <f>ROUND(F51*G51,2)</f>
        <v>0</v>
      </c>
    </row>
    <row r="52" spans="2:8" ht="26.4">
      <c r="D52" s="233" t="s">
        <v>1482</v>
      </c>
      <c r="G52" s="237"/>
    </row>
    <row r="53" spans="2:8" ht="26.4">
      <c r="B53" s="224" t="s">
        <v>976</v>
      </c>
      <c r="C53" s="224" t="s">
        <v>1481</v>
      </c>
      <c r="D53" s="225" t="s">
        <v>1480</v>
      </c>
      <c r="E53" s="224" t="s">
        <v>930</v>
      </c>
      <c r="F53" s="223">
        <v>130</v>
      </c>
      <c r="G53" s="237"/>
      <c r="H53" s="221">
        <f>ROUND(F53*G53,2)</f>
        <v>0</v>
      </c>
    </row>
    <row r="54" spans="2:8">
      <c r="G54" s="237"/>
    </row>
    <row r="55" spans="2:8">
      <c r="D55" s="234" t="s">
        <v>1479</v>
      </c>
      <c r="G55" s="237"/>
    </row>
    <row r="56" spans="2:8" ht="26.4">
      <c r="B56" s="224" t="s">
        <v>984</v>
      </c>
      <c r="C56" s="224" t="s">
        <v>1478</v>
      </c>
      <c r="D56" s="225" t="s">
        <v>1477</v>
      </c>
      <c r="E56" s="224" t="s">
        <v>994</v>
      </c>
      <c r="F56" s="223">
        <v>12.5</v>
      </c>
      <c r="G56" s="237"/>
      <c r="H56" s="221">
        <f>ROUND(F56*G56,2)</f>
        <v>0</v>
      </c>
    </row>
    <row r="57" spans="2:8" ht="26.4">
      <c r="D57" s="233" t="s">
        <v>1476</v>
      </c>
      <c r="G57" s="237"/>
    </row>
    <row r="58" spans="2:8" ht="26.4">
      <c r="B58" s="224" t="s">
        <v>983</v>
      </c>
      <c r="C58" s="224" t="s">
        <v>1475</v>
      </c>
      <c r="D58" s="225" t="s">
        <v>1474</v>
      </c>
      <c r="E58" s="224" t="s">
        <v>994</v>
      </c>
      <c r="F58" s="223">
        <v>12.5</v>
      </c>
      <c r="G58" s="237"/>
      <c r="H58" s="221">
        <f>ROUND(F58*G58,2)</f>
        <v>0</v>
      </c>
    </row>
    <row r="59" spans="2:8" ht="26.4">
      <c r="D59" s="233" t="s">
        <v>1473</v>
      </c>
      <c r="G59" s="237"/>
    </row>
    <row r="60" spans="2:8" ht="39.6">
      <c r="B60" s="224" t="s">
        <v>980</v>
      </c>
      <c r="C60" s="224" t="s">
        <v>1472</v>
      </c>
      <c r="D60" s="225" t="s">
        <v>1471</v>
      </c>
      <c r="E60" s="224" t="s">
        <v>994</v>
      </c>
      <c r="F60" s="223">
        <v>5</v>
      </c>
      <c r="G60" s="237"/>
      <c r="H60" s="221">
        <f>ROUND(F60*G60,2)</f>
        <v>0</v>
      </c>
    </row>
    <row r="61" spans="2:8" ht="39.6">
      <c r="D61" s="233" t="s">
        <v>1468</v>
      </c>
      <c r="G61" s="237"/>
    </row>
    <row r="62" spans="2:8" ht="26.4">
      <c r="B62" s="224" t="s">
        <v>976</v>
      </c>
      <c r="C62" s="224" t="s">
        <v>1470</v>
      </c>
      <c r="D62" s="225" t="s">
        <v>1469</v>
      </c>
      <c r="E62" s="224" t="s">
        <v>994</v>
      </c>
      <c r="F62" s="223">
        <v>5</v>
      </c>
      <c r="G62" s="237"/>
      <c r="H62" s="221">
        <f>ROUND(F62*G62,2)</f>
        <v>0</v>
      </c>
    </row>
    <row r="63" spans="2:8" ht="39.6">
      <c r="D63" s="233" t="s">
        <v>1468</v>
      </c>
      <c r="G63" s="237"/>
    </row>
    <row r="64" spans="2:8" ht="26.4">
      <c r="B64" s="224" t="s">
        <v>1073</v>
      </c>
      <c r="C64" s="224" t="s">
        <v>1467</v>
      </c>
      <c r="D64" s="225" t="s">
        <v>1466</v>
      </c>
      <c r="E64" s="224" t="s">
        <v>994</v>
      </c>
      <c r="F64" s="223">
        <v>1</v>
      </c>
      <c r="G64" s="237"/>
      <c r="H64" s="221">
        <f>ROUND(F64*G64,2)</f>
        <v>0</v>
      </c>
    </row>
    <row r="65" spans="2:8" ht="26.4">
      <c r="D65" s="233" t="s">
        <v>1465</v>
      </c>
      <c r="G65" s="237"/>
    </row>
    <row r="66" spans="2:8">
      <c r="G66" s="237"/>
    </row>
    <row r="67" spans="2:8">
      <c r="D67" s="234" t="s">
        <v>1464</v>
      </c>
      <c r="G67" s="237"/>
    </row>
    <row r="68" spans="2:8" ht="39.6">
      <c r="B68" s="224" t="s">
        <v>984</v>
      </c>
      <c r="C68" s="224" t="s">
        <v>1463</v>
      </c>
      <c r="D68" s="225" t="s">
        <v>1462</v>
      </c>
      <c r="E68" s="224" t="s">
        <v>1445</v>
      </c>
      <c r="F68" s="223">
        <v>35000</v>
      </c>
      <c r="G68" s="237"/>
      <c r="H68" s="221">
        <f>ROUND(F68*G68,2)</f>
        <v>0</v>
      </c>
    </row>
    <row r="69" spans="2:8" ht="118.8">
      <c r="D69" s="233" t="s">
        <v>1461</v>
      </c>
      <c r="G69" s="237"/>
    </row>
    <row r="70" spans="2:8" ht="26.4">
      <c r="B70" s="224" t="s">
        <v>983</v>
      </c>
      <c r="C70" s="224" t="s">
        <v>1460</v>
      </c>
      <c r="D70" s="225" t="s">
        <v>1459</v>
      </c>
      <c r="E70" s="224" t="s">
        <v>928</v>
      </c>
      <c r="F70" s="223">
        <v>56.400000000000006</v>
      </c>
      <c r="G70" s="237"/>
      <c r="H70" s="221">
        <f>ROUND(F70*G70,2)</f>
        <v>0</v>
      </c>
    </row>
    <row r="71" spans="2:8" ht="26.4">
      <c r="D71" s="233" t="s">
        <v>1458</v>
      </c>
      <c r="G71" s="237"/>
    </row>
    <row r="72" spans="2:8" ht="26.4">
      <c r="B72" s="224" t="s">
        <v>980</v>
      </c>
      <c r="C72" s="224" t="s">
        <v>1457</v>
      </c>
      <c r="D72" s="225" t="s">
        <v>1456</v>
      </c>
      <c r="E72" s="224" t="s">
        <v>974</v>
      </c>
      <c r="F72" s="223">
        <v>2</v>
      </c>
      <c r="G72" s="237"/>
      <c r="H72" s="221">
        <f>ROUND(F72*G72,2)</f>
        <v>0</v>
      </c>
    </row>
    <row r="73" spans="2:8" ht="26.4">
      <c r="B73" s="224" t="s">
        <v>976</v>
      </c>
      <c r="C73" s="224" t="s">
        <v>1455</v>
      </c>
      <c r="D73" s="225" t="s">
        <v>1454</v>
      </c>
      <c r="E73" s="224" t="s">
        <v>974</v>
      </c>
      <c r="F73" s="223">
        <v>2</v>
      </c>
      <c r="G73" s="237"/>
      <c r="H73" s="221">
        <f>ROUND(F73*G73,2)</f>
        <v>0</v>
      </c>
    </row>
    <row r="74" spans="2:8" ht="26.4">
      <c r="B74" s="224" t="s">
        <v>1073</v>
      </c>
      <c r="C74" s="224" t="s">
        <v>1453</v>
      </c>
      <c r="D74" s="225" t="s">
        <v>1452</v>
      </c>
      <c r="E74" s="224" t="s">
        <v>974</v>
      </c>
      <c r="F74" s="223">
        <v>4</v>
      </c>
      <c r="G74" s="237"/>
      <c r="H74" s="221">
        <f>ROUND(F74*G74,2)</f>
        <v>0</v>
      </c>
    </row>
    <row r="75" spans="2:8">
      <c r="G75" s="237"/>
    </row>
    <row r="76" spans="2:8">
      <c r="D76" s="234" t="s">
        <v>1451</v>
      </c>
      <c r="G76" s="237"/>
    </row>
    <row r="77" spans="2:8" ht="39.6">
      <c r="B77" s="224" t="s">
        <v>984</v>
      </c>
      <c r="C77" s="224" t="s">
        <v>1450</v>
      </c>
      <c r="D77" s="225" t="s">
        <v>1449</v>
      </c>
      <c r="E77" s="224" t="s">
        <v>1445</v>
      </c>
      <c r="F77" s="223">
        <v>3150</v>
      </c>
      <c r="G77" s="237"/>
      <c r="H77" s="221">
        <f>ROUND(F77*G77,2)</f>
        <v>0</v>
      </c>
    </row>
    <row r="78" spans="2:8" ht="26.4">
      <c r="D78" s="233" t="s">
        <v>1448</v>
      </c>
      <c r="G78" s="237"/>
    </row>
    <row r="79" spans="2:8" ht="39.6">
      <c r="B79" s="224" t="s">
        <v>983</v>
      </c>
      <c r="C79" s="224" t="s">
        <v>1447</v>
      </c>
      <c r="D79" s="225" t="s">
        <v>1446</v>
      </c>
      <c r="E79" s="224" t="s">
        <v>1445</v>
      </c>
      <c r="F79" s="223">
        <v>470</v>
      </c>
      <c r="G79" s="237"/>
      <c r="H79" s="221">
        <f>ROUND(F79*G79,2)</f>
        <v>0</v>
      </c>
    </row>
    <row r="80" spans="2:8">
      <c r="G80" s="237"/>
    </row>
    <row r="81" spans="2:8">
      <c r="D81" s="234" t="s">
        <v>1444</v>
      </c>
      <c r="G81" s="237"/>
    </row>
    <row r="82" spans="2:8">
      <c r="B82" s="224" t="s">
        <v>984</v>
      </c>
      <c r="C82" s="224" t="s">
        <v>1195</v>
      </c>
      <c r="D82" s="225" t="s">
        <v>1443</v>
      </c>
      <c r="E82" s="224" t="s">
        <v>930</v>
      </c>
      <c r="F82" s="223">
        <v>45</v>
      </c>
      <c r="G82" s="237"/>
      <c r="H82" s="221">
        <f>ROUND(F82*G82,2)</f>
        <v>0</v>
      </c>
    </row>
    <row r="83" spans="2:8" ht="26.4">
      <c r="D83" s="233" t="s">
        <v>1442</v>
      </c>
      <c r="G83" s="237"/>
    </row>
    <row r="84" spans="2:8" ht="26.4">
      <c r="B84" s="224" t="s">
        <v>983</v>
      </c>
      <c r="C84" s="224" t="s">
        <v>1441</v>
      </c>
      <c r="D84" s="225" t="s">
        <v>1440</v>
      </c>
      <c r="E84" s="224" t="s">
        <v>928</v>
      </c>
      <c r="F84" s="223">
        <v>25</v>
      </c>
      <c r="G84" s="237"/>
      <c r="H84" s="221">
        <f>ROUND(F84*G84,2)</f>
        <v>0</v>
      </c>
    </row>
    <row r="85" spans="2:8" ht="52.8">
      <c r="D85" s="233" t="s">
        <v>1439</v>
      </c>
      <c r="G85" s="237"/>
    </row>
    <row r="86" spans="2:8">
      <c r="G86" s="237"/>
    </row>
    <row r="87" spans="2:8">
      <c r="D87" s="234" t="s">
        <v>1438</v>
      </c>
      <c r="G87" s="239" t="s">
        <v>992</v>
      </c>
      <c r="H87" s="235">
        <f>+SUM(H88:H94)</f>
        <v>2750</v>
      </c>
    </row>
    <row r="88" spans="2:8" ht="26.4">
      <c r="B88" s="224" t="s">
        <v>984</v>
      </c>
      <c r="C88" s="224" t="s">
        <v>975</v>
      </c>
      <c r="D88" s="225" t="s">
        <v>1437</v>
      </c>
      <c r="E88" s="224" t="s">
        <v>974</v>
      </c>
      <c r="F88" s="223">
        <v>1</v>
      </c>
      <c r="G88" s="237"/>
      <c r="H88" s="221">
        <f>ROUND(F88*G88,2)</f>
        <v>0</v>
      </c>
    </row>
    <row r="89" spans="2:8" ht="39.6">
      <c r="D89" s="233" t="s">
        <v>1436</v>
      </c>
      <c r="G89" s="237"/>
    </row>
    <row r="90" spans="2:8">
      <c r="B90" s="224" t="s">
        <v>983</v>
      </c>
      <c r="C90" s="224" t="s">
        <v>1435</v>
      </c>
      <c r="D90" s="225" t="s">
        <v>1434</v>
      </c>
      <c r="E90" s="224" t="s">
        <v>974</v>
      </c>
      <c r="F90" s="223">
        <v>1</v>
      </c>
      <c r="G90" s="656">
        <v>750</v>
      </c>
      <c r="H90" s="221">
        <f>ROUND(F90*G90,2)</f>
        <v>750</v>
      </c>
    </row>
    <row r="91" spans="2:8" ht="39.6">
      <c r="D91" s="233" t="s">
        <v>1433</v>
      </c>
      <c r="G91" s="237"/>
    </row>
    <row r="92" spans="2:8" ht="66">
      <c r="B92" s="224" t="s">
        <v>980</v>
      </c>
      <c r="C92" s="224" t="s">
        <v>979</v>
      </c>
      <c r="D92" s="225" t="s">
        <v>978</v>
      </c>
      <c r="E92" s="224" t="s">
        <v>977</v>
      </c>
      <c r="F92" s="223">
        <v>40</v>
      </c>
      <c r="G92" s="656">
        <v>50</v>
      </c>
      <c r="H92" s="221">
        <f>ROUND(F92*G92,2)</f>
        <v>2000</v>
      </c>
    </row>
    <row r="93" spans="2:8" ht="26.4">
      <c r="B93" s="224" t="s">
        <v>976</v>
      </c>
      <c r="C93" s="224" t="s">
        <v>1432</v>
      </c>
      <c r="D93" s="225" t="s">
        <v>1431</v>
      </c>
      <c r="E93" s="224" t="s">
        <v>974</v>
      </c>
      <c r="F93" s="223">
        <v>1</v>
      </c>
      <c r="G93" s="237"/>
      <c r="H93" s="221">
        <f>ROUND(F93*G93,2)</f>
        <v>0</v>
      </c>
    </row>
    <row r="95" spans="2:8" ht="17.399999999999999" customHeight="1">
      <c r="D95" s="232" t="str">
        <f>D9</f>
        <v>1 PREDDELA</v>
      </c>
      <c r="E95" s="231">
        <f>H9</f>
        <v>0</v>
      </c>
    </row>
    <row r="96" spans="2:8" ht="17.399999999999999" customHeight="1">
      <c r="D96" s="232" t="str">
        <f>D17</f>
        <v>2 ZEMELJSKA DELA</v>
      </c>
      <c r="E96" s="231">
        <f>H17</f>
        <v>0</v>
      </c>
    </row>
    <row r="97" spans="4:7" ht="17.399999999999999" customHeight="1">
      <c r="D97" s="232" t="str">
        <f>D44</f>
        <v>3 GRADBENA IN OBRTNIŠKA DELA</v>
      </c>
      <c r="E97" s="231">
        <f>H44</f>
        <v>0</v>
      </c>
    </row>
    <row r="98" spans="4:7" ht="17.399999999999999" customHeight="1">
      <c r="D98" s="230" t="str">
        <f>D87</f>
        <v>4 TUJE STORITVE</v>
      </c>
      <c r="E98" s="229">
        <f>H87</f>
        <v>2750</v>
      </c>
    </row>
    <row r="99" spans="4:7" ht="17.399999999999999" customHeight="1">
      <c r="D99" s="228" t="s">
        <v>972</v>
      </c>
      <c r="E99" s="227">
        <f>+SUM(E95:E98)</f>
        <v>2750</v>
      </c>
    </row>
    <row r="100" spans="4:7" ht="17.399999999999999" customHeight="1">
      <c r="D100" s="228" t="s">
        <v>971</v>
      </c>
      <c r="E100" s="227">
        <f>0.22*E99</f>
        <v>605</v>
      </c>
    </row>
    <row r="101" spans="4:7" ht="17.399999999999999" customHeight="1">
      <c r="D101" s="228" t="s">
        <v>970</v>
      </c>
      <c r="E101" s="227">
        <f>+SUM(E99:E100)</f>
        <v>3355</v>
      </c>
    </row>
    <row r="103" spans="4:7" ht="17.399999999999999" customHeight="1">
      <c r="G103" s="226"/>
    </row>
  </sheetData>
  <sheetProtection algorithmName="SHA-512" hashValue="TkuLfnwVchfqRkHUztje7GIrE0ZKakWilm+AMUjxIaQelF/AglfFGs0Wu6fXj+2gGiDPCk/yDyO3N49mhtpQPQ==" saltValue="O5H2ZiXoK0zAMFY2bKGOGg==" spinCount="100000" sheet="1" objects="1" scenarios="1"/>
  <mergeCells count="1">
    <mergeCell ref="D5:H5"/>
  </mergeCells>
  <pageMargins left="0.98425196850393704" right="0.39370078740157499" top="0.78740157480314998" bottom="0.78740157480314998" header="0" footer="0.196850393700787"/>
  <pageSetup paperSize="9" scale="35" fitToHeight="50" orientation="portrait" r:id="rId1"/>
  <headerFooter>
    <oddFooter>&amp;CStran &amp;P od &amp;N</oddFooter>
  </headerFooter>
  <rowBreaks count="1" manualBreakCount="1">
    <brk id="93" min="1"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3E93C-78F9-4DC0-98ED-296429884EC2}">
  <sheetPr>
    <pageSetUpPr fitToPage="1"/>
  </sheetPr>
  <dimension ref="B1:H62"/>
  <sheetViews>
    <sheetView view="pageBreakPreview" zoomScale="85" zoomScaleNormal="100" zoomScaleSheetLayoutView="85" workbookViewId="0">
      <pane ySplit="7" topLeftCell="A47" activePane="bottomLeft" state="frozen"/>
      <selection pane="bottomLeft" activeCell="G50" sqref="G50"/>
    </sheetView>
  </sheetViews>
  <sheetFormatPr defaultRowHeight="13.2"/>
  <cols>
    <col min="1" max="1" width="9.109375" style="220"/>
    <col min="2" max="3" width="10.6640625" style="224" customWidth="1"/>
    <col min="4" max="4" width="47.6640625" style="225" customWidth="1"/>
    <col min="5" max="5" width="14.6640625" style="224" customWidth="1"/>
    <col min="6" max="6" width="12.6640625" style="223" customWidth="1"/>
    <col min="7" max="7" width="15.6640625" style="222" customWidth="1"/>
    <col min="8" max="8" width="15.6640625" style="221" customWidth="1"/>
    <col min="9" max="257" width="9.109375" style="220"/>
    <col min="258" max="259" width="10.6640625" style="220" customWidth="1"/>
    <col min="260" max="260" width="47.6640625" style="220" customWidth="1"/>
    <col min="261" max="261" width="14.6640625" style="220" customWidth="1"/>
    <col min="262" max="262" width="12.6640625" style="220" customWidth="1"/>
    <col min="263" max="264" width="15.6640625" style="220" customWidth="1"/>
    <col min="265" max="513" width="9.109375" style="220"/>
    <col min="514" max="515" width="10.6640625" style="220" customWidth="1"/>
    <col min="516" max="516" width="47.6640625" style="220" customWidth="1"/>
    <col min="517" max="517" width="14.6640625" style="220" customWidth="1"/>
    <col min="518" max="518" width="12.6640625" style="220" customWidth="1"/>
    <col min="519" max="520" width="15.6640625" style="220" customWidth="1"/>
    <col min="521" max="769" width="9.109375" style="220"/>
    <col min="770" max="771" width="10.6640625" style="220" customWidth="1"/>
    <col min="772" max="772" width="47.6640625" style="220" customWidth="1"/>
    <col min="773" max="773" width="14.6640625" style="220" customWidth="1"/>
    <col min="774" max="774" width="12.6640625" style="220" customWidth="1"/>
    <col min="775" max="776" width="15.6640625" style="220" customWidth="1"/>
    <col min="777" max="1025" width="9.109375" style="220"/>
    <col min="1026" max="1027" width="10.6640625" style="220" customWidth="1"/>
    <col min="1028" max="1028" width="47.6640625" style="220" customWidth="1"/>
    <col min="1029" max="1029" width="14.6640625" style="220" customWidth="1"/>
    <col min="1030" max="1030" width="12.6640625" style="220" customWidth="1"/>
    <col min="1031" max="1032" width="15.6640625" style="220" customWidth="1"/>
    <col min="1033" max="1281" width="9.109375" style="220"/>
    <col min="1282" max="1283" width="10.6640625" style="220" customWidth="1"/>
    <col min="1284" max="1284" width="47.6640625" style="220" customWidth="1"/>
    <col min="1285" max="1285" width="14.6640625" style="220" customWidth="1"/>
    <col min="1286" max="1286" width="12.6640625" style="220" customWidth="1"/>
    <col min="1287" max="1288" width="15.6640625" style="220" customWidth="1"/>
    <col min="1289" max="1537" width="9.109375" style="220"/>
    <col min="1538" max="1539" width="10.6640625" style="220" customWidth="1"/>
    <col min="1540" max="1540" width="47.6640625" style="220" customWidth="1"/>
    <col min="1541" max="1541" width="14.6640625" style="220" customWidth="1"/>
    <col min="1542" max="1542" width="12.6640625" style="220" customWidth="1"/>
    <col min="1543" max="1544" width="15.6640625" style="220" customWidth="1"/>
    <col min="1545" max="1793" width="9.109375" style="220"/>
    <col min="1794" max="1795" width="10.6640625" style="220" customWidth="1"/>
    <col min="1796" max="1796" width="47.6640625" style="220" customWidth="1"/>
    <col min="1797" max="1797" width="14.6640625" style="220" customWidth="1"/>
    <col min="1798" max="1798" width="12.6640625" style="220" customWidth="1"/>
    <col min="1799" max="1800" width="15.6640625" style="220" customWidth="1"/>
    <col min="1801" max="2049" width="9.109375" style="220"/>
    <col min="2050" max="2051" width="10.6640625" style="220" customWidth="1"/>
    <col min="2052" max="2052" width="47.6640625" style="220" customWidth="1"/>
    <col min="2053" max="2053" width="14.6640625" style="220" customWidth="1"/>
    <col min="2054" max="2054" width="12.6640625" style="220" customWidth="1"/>
    <col min="2055" max="2056" width="15.6640625" style="220" customWidth="1"/>
    <col min="2057" max="2305" width="9.109375" style="220"/>
    <col min="2306" max="2307" width="10.6640625" style="220" customWidth="1"/>
    <col min="2308" max="2308" width="47.6640625" style="220" customWidth="1"/>
    <col min="2309" max="2309" width="14.6640625" style="220" customWidth="1"/>
    <col min="2310" max="2310" width="12.6640625" style="220" customWidth="1"/>
    <col min="2311" max="2312" width="15.6640625" style="220" customWidth="1"/>
    <col min="2313" max="2561" width="9.109375" style="220"/>
    <col min="2562" max="2563" width="10.6640625" style="220" customWidth="1"/>
    <col min="2564" max="2564" width="47.6640625" style="220" customWidth="1"/>
    <col min="2565" max="2565" width="14.6640625" style="220" customWidth="1"/>
    <col min="2566" max="2566" width="12.6640625" style="220" customWidth="1"/>
    <col min="2567" max="2568" width="15.6640625" style="220" customWidth="1"/>
    <col min="2569" max="2817" width="9.109375" style="220"/>
    <col min="2818" max="2819" width="10.6640625" style="220" customWidth="1"/>
    <col min="2820" max="2820" width="47.6640625" style="220" customWidth="1"/>
    <col min="2821" max="2821" width="14.6640625" style="220" customWidth="1"/>
    <col min="2822" max="2822" width="12.6640625" style="220" customWidth="1"/>
    <col min="2823" max="2824" width="15.6640625" style="220" customWidth="1"/>
    <col min="2825" max="3073" width="9.109375" style="220"/>
    <col min="3074" max="3075" width="10.6640625" style="220" customWidth="1"/>
    <col min="3076" max="3076" width="47.6640625" style="220" customWidth="1"/>
    <col min="3077" max="3077" width="14.6640625" style="220" customWidth="1"/>
    <col min="3078" max="3078" width="12.6640625" style="220" customWidth="1"/>
    <col min="3079" max="3080" width="15.6640625" style="220" customWidth="1"/>
    <col min="3081" max="3329" width="9.109375" style="220"/>
    <col min="3330" max="3331" width="10.6640625" style="220" customWidth="1"/>
    <col min="3332" max="3332" width="47.6640625" style="220" customWidth="1"/>
    <col min="3333" max="3333" width="14.6640625" style="220" customWidth="1"/>
    <col min="3334" max="3334" width="12.6640625" style="220" customWidth="1"/>
    <col min="3335" max="3336" width="15.6640625" style="220" customWidth="1"/>
    <col min="3337" max="3585" width="9.109375" style="220"/>
    <col min="3586" max="3587" width="10.6640625" style="220" customWidth="1"/>
    <col min="3588" max="3588" width="47.6640625" style="220" customWidth="1"/>
    <col min="3589" max="3589" width="14.6640625" style="220" customWidth="1"/>
    <col min="3590" max="3590" width="12.6640625" style="220" customWidth="1"/>
    <col min="3591" max="3592" width="15.6640625" style="220" customWidth="1"/>
    <col min="3593" max="3841" width="9.109375" style="220"/>
    <col min="3842" max="3843" width="10.6640625" style="220" customWidth="1"/>
    <col min="3844" max="3844" width="47.6640625" style="220" customWidth="1"/>
    <col min="3845" max="3845" width="14.6640625" style="220" customWidth="1"/>
    <col min="3846" max="3846" width="12.6640625" style="220" customWidth="1"/>
    <col min="3847" max="3848" width="15.6640625" style="220" customWidth="1"/>
    <col min="3849" max="4097" width="9.109375" style="220"/>
    <col min="4098" max="4099" width="10.6640625" style="220" customWidth="1"/>
    <col min="4100" max="4100" width="47.6640625" style="220" customWidth="1"/>
    <col min="4101" max="4101" width="14.6640625" style="220" customWidth="1"/>
    <col min="4102" max="4102" width="12.6640625" style="220" customWidth="1"/>
    <col min="4103" max="4104" width="15.6640625" style="220" customWidth="1"/>
    <col min="4105" max="4353" width="9.109375" style="220"/>
    <col min="4354" max="4355" width="10.6640625" style="220" customWidth="1"/>
    <col min="4356" max="4356" width="47.6640625" style="220" customWidth="1"/>
    <col min="4357" max="4357" width="14.6640625" style="220" customWidth="1"/>
    <col min="4358" max="4358" width="12.6640625" style="220" customWidth="1"/>
    <col min="4359" max="4360" width="15.6640625" style="220" customWidth="1"/>
    <col min="4361" max="4609" width="9.109375" style="220"/>
    <col min="4610" max="4611" width="10.6640625" style="220" customWidth="1"/>
    <col min="4612" max="4612" width="47.6640625" style="220" customWidth="1"/>
    <col min="4613" max="4613" width="14.6640625" style="220" customWidth="1"/>
    <col min="4614" max="4614" width="12.6640625" style="220" customWidth="1"/>
    <col min="4615" max="4616" width="15.6640625" style="220" customWidth="1"/>
    <col min="4617" max="4865" width="9.109375" style="220"/>
    <col min="4866" max="4867" width="10.6640625" style="220" customWidth="1"/>
    <col min="4868" max="4868" width="47.6640625" style="220" customWidth="1"/>
    <col min="4869" max="4869" width="14.6640625" style="220" customWidth="1"/>
    <col min="4870" max="4870" width="12.6640625" style="220" customWidth="1"/>
    <col min="4871" max="4872" width="15.6640625" style="220" customWidth="1"/>
    <col min="4873" max="5121" width="9.109375" style="220"/>
    <col min="5122" max="5123" width="10.6640625" style="220" customWidth="1"/>
    <col min="5124" max="5124" width="47.6640625" style="220" customWidth="1"/>
    <col min="5125" max="5125" width="14.6640625" style="220" customWidth="1"/>
    <col min="5126" max="5126" width="12.6640625" style="220" customWidth="1"/>
    <col min="5127" max="5128" width="15.6640625" style="220" customWidth="1"/>
    <col min="5129" max="5377" width="9.109375" style="220"/>
    <col min="5378" max="5379" width="10.6640625" style="220" customWidth="1"/>
    <col min="5380" max="5380" width="47.6640625" style="220" customWidth="1"/>
    <col min="5381" max="5381" width="14.6640625" style="220" customWidth="1"/>
    <col min="5382" max="5382" width="12.6640625" style="220" customWidth="1"/>
    <col min="5383" max="5384" width="15.6640625" style="220" customWidth="1"/>
    <col min="5385" max="5633" width="9.109375" style="220"/>
    <col min="5634" max="5635" width="10.6640625" style="220" customWidth="1"/>
    <col min="5636" max="5636" width="47.6640625" style="220" customWidth="1"/>
    <col min="5637" max="5637" width="14.6640625" style="220" customWidth="1"/>
    <col min="5638" max="5638" width="12.6640625" style="220" customWidth="1"/>
    <col min="5639" max="5640" width="15.6640625" style="220" customWidth="1"/>
    <col min="5641" max="5889" width="9.109375" style="220"/>
    <col min="5890" max="5891" width="10.6640625" style="220" customWidth="1"/>
    <col min="5892" max="5892" width="47.6640625" style="220" customWidth="1"/>
    <col min="5893" max="5893" width="14.6640625" style="220" customWidth="1"/>
    <col min="5894" max="5894" width="12.6640625" style="220" customWidth="1"/>
    <col min="5895" max="5896" width="15.6640625" style="220" customWidth="1"/>
    <col min="5897" max="6145" width="9.109375" style="220"/>
    <col min="6146" max="6147" width="10.6640625" style="220" customWidth="1"/>
    <col min="6148" max="6148" width="47.6640625" style="220" customWidth="1"/>
    <col min="6149" max="6149" width="14.6640625" style="220" customWidth="1"/>
    <col min="6150" max="6150" width="12.6640625" style="220" customWidth="1"/>
    <col min="6151" max="6152" width="15.6640625" style="220" customWidth="1"/>
    <col min="6153" max="6401" width="9.109375" style="220"/>
    <col min="6402" max="6403" width="10.6640625" style="220" customWidth="1"/>
    <col min="6404" max="6404" width="47.6640625" style="220" customWidth="1"/>
    <col min="6405" max="6405" width="14.6640625" style="220" customWidth="1"/>
    <col min="6406" max="6406" width="12.6640625" style="220" customWidth="1"/>
    <col min="6407" max="6408" width="15.6640625" style="220" customWidth="1"/>
    <col min="6409" max="6657" width="9.109375" style="220"/>
    <col min="6658" max="6659" width="10.6640625" style="220" customWidth="1"/>
    <col min="6660" max="6660" width="47.6640625" style="220" customWidth="1"/>
    <col min="6661" max="6661" width="14.6640625" style="220" customWidth="1"/>
    <col min="6662" max="6662" width="12.6640625" style="220" customWidth="1"/>
    <col min="6663" max="6664" width="15.6640625" style="220" customWidth="1"/>
    <col min="6665" max="6913" width="9.109375" style="220"/>
    <col min="6914" max="6915" width="10.6640625" style="220" customWidth="1"/>
    <col min="6916" max="6916" width="47.6640625" style="220" customWidth="1"/>
    <col min="6917" max="6917" width="14.6640625" style="220" customWidth="1"/>
    <col min="6918" max="6918" width="12.6640625" style="220" customWidth="1"/>
    <col min="6919" max="6920" width="15.6640625" style="220" customWidth="1"/>
    <col min="6921" max="7169" width="9.109375" style="220"/>
    <col min="7170" max="7171" width="10.6640625" style="220" customWidth="1"/>
    <col min="7172" max="7172" width="47.6640625" style="220" customWidth="1"/>
    <col min="7173" max="7173" width="14.6640625" style="220" customWidth="1"/>
    <col min="7174" max="7174" width="12.6640625" style="220" customWidth="1"/>
    <col min="7175" max="7176" width="15.6640625" style="220" customWidth="1"/>
    <col min="7177" max="7425" width="9.109375" style="220"/>
    <col min="7426" max="7427" width="10.6640625" style="220" customWidth="1"/>
    <col min="7428" max="7428" width="47.6640625" style="220" customWidth="1"/>
    <col min="7429" max="7429" width="14.6640625" style="220" customWidth="1"/>
    <col min="7430" max="7430" width="12.6640625" style="220" customWidth="1"/>
    <col min="7431" max="7432" width="15.6640625" style="220" customWidth="1"/>
    <col min="7433" max="7681" width="9.109375" style="220"/>
    <col min="7682" max="7683" width="10.6640625" style="220" customWidth="1"/>
    <col min="7684" max="7684" width="47.6640625" style="220" customWidth="1"/>
    <col min="7685" max="7685" width="14.6640625" style="220" customWidth="1"/>
    <col min="7686" max="7686" width="12.6640625" style="220" customWidth="1"/>
    <col min="7687" max="7688" width="15.6640625" style="220" customWidth="1"/>
    <col min="7689" max="7937" width="9.109375" style="220"/>
    <col min="7938" max="7939" width="10.6640625" style="220" customWidth="1"/>
    <col min="7940" max="7940" width="47.6640625" style="220" customWidth="1"/>
    <col min="7941" max="7941" width="14.6640625" style="220" customWidth="1"/>
    <col min="7942" max="7942" width="12.6640625" style="220" customWidth="1"/>
    <col min="7943" max="7944" width="15.6640625" style="220" customWidth="1"/>
    <col min="7945" max="8193" width="9.109375" style="220"/>
    <col min="8194" max="8195" width="10.6640625" style="220" customWidth="1"/>
    <col min="8196" max="8196" width="47.6640625" style="220" customWidth="1"/>
    <col min="8197" max="8197" width="14.6640625" style="220" customWidth="1"/>
    <col min="8198" max="8198" width="12.6640625" style="220" customWidth="1"/>
    <col min="8199" max="8200" width="15.6640625" style="220" customWidth="1"/>
    <col min="8201" max="8449" width="9.109375" style="220"/>
    <col min="8450" max="8451" width="10.6640625" style="220" customWidth="1"/>
    <col min="8452" max="8452" width="47.6640625" style="220" customWidth="1"/>
    <col min="8453" max="8453" width="14.6640625" style="220" customWidth="1"/>
    <col min="8454" max="8454" width="12.6640625" style="220" customWidth="1"/>
    <col min="8455" max="8456" width="15.6640625" style="220" customWidth="1"/>
    <col min="8457" max="8705" width="9.109375" style="220"/>
    <col min="8706" max="8707" width="10.6640625" style="220" customWidth="1"/>
    <col min="8708" max="8708" width="47.6640625" style="220" customWidth="1"/>
    <col min="8709" max="8709" width="14.6640625" style="220" customWidth="1"/>
    <col min="8710" max="8710" width="12.6640625" style="220" customWidth="1"/>
    <col min="8711" max="8712" width="15.6640625" style="220" customWidth="1"/>
    <col min="8713" max="8961" width="9.109375" style="220"/>
    <col min="8962" max="8963" width="10.6640625" style="220" customWidth="1"/>
    <col min="8964" max="8964" width="47.6640625" style="220" customWidth="1"/>
    <col min="8965" max="8965" width="14.6640625" style="220" customWidth="1"/>
    <col min="8966" max="8966" width="12.6640625" style="220" customWidth="1"/>
    <col min="8967" max="8968" width="15.6640625" style="220" customWidth="1"/>
    <col min="8969" max="9217" width="9.109375" style="220"/>
    <col min="9218" max="9219" width="10.6640625" style="220" customWidth="1"/>
    <col min="9220" max="9220" width="47.6640625" style="220" customWidth="1"/>
    <col min="9221" max="9221" width="14.6640625" style="220" customWidth="1"/>
    <col min="9222" max="9222" width="12.6640625" style="220" customWidth="1"/>
    <col min="9223" max="9224" width="15.6640625" style="220" customWidth="1"/>
    <col min="9225" max="9473" width="9.109375" style="220"/>
    <col min="9474" max="9475" width="10.6640625" style="220" customWidth="1"/>
    <col min="9476" max="9476" width="47.6640625" style="220" customWidth="1"/>
    <col min="9477" max="9477" width="14.6640625" style="220" customWidth="1"/>
    <col min="9478" max="9478" width="12.6640625" style="220" customWidth="1"/>
    <col min="9479" max="9480" width="15.6640625" style="220" customWidth="1"/>
    <col min="9481" max="9729" width="9.109375" style="220"/>
    <col min="9730" max="9731" width="10.6640625" style="220" customWidth="1"/>
    <col min="9732" max="9732" width="47.6640625" style="220" customWidth="1"/>
    <col min="9733" max="9733" width="14.6640625" style="220" customWidth="1"/>
    <col min="9734" max="9734" width="12.6640625" style="220" customWidth="1"/>
    <col min="9735" max="9736" width="15.6640625" style="220" customWidth="1"/>
    <col min="9737" max="9985" width="9.109375" style="220"/>
    <col min="9986" max="9987" width="10.6640625" style="220" customWidth="1"/>
    <col min="9988" max="9988" width="47.6640625" style="220" customWidth="1"/>
    <col min="9989" max="9989" width="14.6640625" style="220" customWidth="1"/>
    <col min="9990" max="9990" width="12.6640625" style="220" customWidth="1"/>
    <col min="9991" max="9992" width="15.6640625" style="220" customWidth="1"/>
    <col min="9993" max="10241" width="9.109375" style="220"/>
    <col min="10242" max="10243" width="10.6640625" style="220" customWidth="1"/>
    <col min="10244" max="10244" width="47.6640625" style="220" customWidth="1"/>
    <col min="10245" max="10245" width="14.6640625" style="220" customWidth="1"/>
    <col min="10246" max="10246" width="12.6640625" style="220" customWidth="1"/>
    <col min="10247" max="10248" width="15.6640625" style="220" customWidth="1"/>
    <col min="10249" max="10497" width="9.109375" style="220"/>
    <col min="10498" max="10499" width="10.6640625" style="220" customWidth="1"/>
    <col min="10500" max="10500" width="47.6640625" style="220" customWidth="1"/>
    <col min="10501" max="10501" width="14.6640625" style="220" customWidth="1"/>
    <col min="10502" max="10502" width="12.6640625" style="220" customWidth="1"/>
    <col min="10503" max="10504" width="15.6640625" style="220" customWidth="1"/>
    <col min="10505" max="10753" width="9.109375" style="220"/>
    <col min="10754" max="10755" width="10.6640625" style="220" customWidth="1"/>
    <col min="10756" max="10756" width="47.6640625" style="220" customWidth="1"/>
    <col min="10757" max="10757" width="14.6640625" style="220" customWidth="1"/>
    <col min="10758" max="10758" width="12.6640625" style="220" customWidth="1"/>
    <col min="10759" max="10760" width="15.6640625" style="220" customWidth="1"/>
    <col min="10761" max="11009" width="9.109375" style="220"/>
    <col min="11010" max="11011" width="10.6640625" style="220" customWidth="1"/>
    <col min="11012" max="11012" width="47.6640625" style="220" customWidth="1"/>
    <col min="11013" max="11013" width="14.6640625" style="220" customWidth="1"/>
    <col min="11014" max="11014" width="12.6640625" style="220" customWidth="1"/>
    <col min="11015" max="11016" width="15.6640625" style="220" customWidth="1"/>
    <col min="11017" max="11265" width="9.109375" style="220"/>
    <col min="11266" max="11267" width="10.6640625" style="220" customWidth="1"/>
    <col min="11268" max="11268" width="47.6640625" style="220" customWidth="1"/>
    <col min="11269" max="11269" width="14.6640625" style="220" customWidth="1"/>
    <col min="11270" max="11270" width="12.6640625" style="220" customWidth="1"/>
    <col min="11271" max="11272" width="15.6640625" style="220" customWidth="1"/>
    <col min="11273" max="11521" width="9.109375" style="220"/>
    <col min="11522" max="11523" width="10.6640625" style="220" customWidth="1"/>
    <col min="11524" max="11524" width="47.6640625" style="220" customWidth="1"/>
    <col min="11525" max="11525" width="14.6640625" style="220" customWidth="1"/>
    <col min="11526" max="11526" width="12.6640625" style="220" customWidth="1"/>
    <col min="11527" max="11528" width="15.6640625" style="220" customWidth="1"/>
    <col min="11529" max="11777" width="9.109375" style="220"/>
    <col min="11778" max="11779" width="10.6640625" style="220" customWidth="1"/>
    <col min="11780" max="11780" width="47.6640625" style="220" customWidth="1"/>
    <col min="11781" max="11781" width="14.6640625" style="220" customWidth="1"/>
    <col min="11782" max="11782" width="12.6640625" style="220" customWidth="1"/>
    <col min="11783" max="11784" width="15.6640625" style="220" customWidth="1"/>
    <col min="11785" max="12033" width="9.109375" style="220"/>
    <col min="12034" max="12035" width="10.6640625" style="220" customWidth="1"/>
    <col min="12036" max="12036" width="47.6640625" style="220" customWidth="1"/>
    <col min="12037" max="12037" width="14.6640625" style="220" customWidth="1"/>
    <col min="12038" max="12038" width="12.6640625" style="220" customWidth="1"/>
    <col min="12039" max="12040" width="15.6640625" style="220" customWidth="1"/>
    <col min="12041" max="12289" width="9.109375" style="220"/>
    <col min="12290" max="12291" width="10.6640625" style="220" customWidth="1"/>
    <col min="12292" max="12292" width="47.6640625" style="220" customWidth="1"/>
    <col min="12293" max="12293" width="14.6640625" style="220" customWidth="1"/>
    <col min="12294" max="12294" width="12.6640625" style="220" customWidth="1"/>
    <col min="12295" max="12296" width="15.6640625" style="220" customWidth="1"/>
    <col min="12297" max="12545" width="9.109375" style="220"/>
    <col min="12546" max="12547" width="10.6640625" style="220" customWidth="1"/>
    <col min="12548" max="12548" width="47.6640625" style="220" customWidth="1"/>
    <col min="12549" max="12549" width="14.6640625" style="220" customWidth="1"/>
    <col min="12550" max="12550" width="12.6640625" style="220" customWidth="1"/>
    <col min="12551" max="12552" width="15.6640625" style="220" customWidth="1"/>
    <col min="12553" max="12801" width="9.109375" style="220"/>
    <col min="12802" max="12803" width="10.6640625" style="220" customWidth="1"/>
    <col min="12804" max="12804" width="47.6640625" style="220" customWidth="1"/>
    <col min="12805" max="12805" width="14.6640625" style="220" customWidth="1"/>
    <col min="12806" max="12806" width="12.6640625" style="220" customWidth="1"/>
    <col min="12807" max="12808" width="15.6640625" style="220" customWidth="1"/>
    <col min="12809" max="13057" width="9.109375" style="220"/>
    <col min="13058" max="13059" width="10.6640625" style="220" customWidth="1"/>
    <col min="13060" max="13060" width="47.6640625" style="220" customWidth="1"/>
    <col min="13061" max="13061" width="14.6640625" style="220" customWidth="1"/>
    <col min="13062" max="13062" width="12.6640625" style="220" customWidth="1"/>
    <col min="13063" max="13064" width="15.6640625" style="220" customWidth="1"/>
    <col min="13065" max="13313" width="9.109375" style="220"/>
    <col min="13314" max="13315" width="10.6640625" style="220" customWidth="1"/>
    <col min="13316" max="13316" width="47.6640625" style="220" customWidth="1"/>
    <col min="13317" max="13317" width="14.6640625" style="220" customWidth="1"/>
    <col min="13318" max="13318" width="12.6640625" style="220" customWidth="1"/>
    <col min="13319" max="13320" width="15.6640625" style="220" customWidth="1"/>
    <col min="13321" max="13569" width="9.109375" style="220"/>
    <col min="13570" max="13571" width="10.6640625" style="220" customWidth="1"/>
    <col min="13572" max="13572" width="47.6640625" style="220" customWidth="1"/>
    <col min="13573" max="13573" width="14.6640625" style="220" customWidth="1"/>
    <col min="13574" max="13574" width="12.6640625" style="220" customWidth="1"/>
    <col min="13575" max="13576" width="15.6640625" style="220" customWidth="1"/>
    <col min="13577" max="13825" width="9.109375" style="220"/>
    <col min="13826" max="13827" width="10.6640625" style="220" customWidth="1"/>
    <col min="13828" max="13828" width="47.6640625" style="220" customWidth="1"/>
    <col min="13829" max="13829" width="14.6640625" style="220" customWidth="1"/>
    <col min="13830" max="13830" width="12.6640625" style="220" customWidth="1"/>
    <col min="13831" max="13832" width="15.6640625" style="220" customWidth="1"/>
    <col min="13833" max="14081" width="9.109375" style="220"/>
    <col min="14082" max="14083" width="10.6640625" style="220" customWidth="1"/>
    <col min="14084" max="14084" width="47.6640625" style="220" customWidth="1"/>
    <col min="14085" max="14085" width="14.6640625" style="220" customWidth="1"/>
    <col min="14086" max="14086" width="12.6640625" style="220" customWidth="1"/>
    <col min="14087" max="14088" width="15.6640625" style="220" customWidth="1"/>
    <col min="14089" max="14337" width="9.109375" style="220"/>
    <col min="14338" max="14339" width="10.6640625" style="220" customWidth="1"/>
    <col min="14340" max="14340" width="47.6640625" style="220" customWidth="1"/>
    <col min="14341" max="14341" width="14.6640625" style="220" customWidth="1"/>
    <col min="14342" max="14342" width="12.6640625" style="220" customWidth="1"/>
    <col min="14343" max="14344" width="15.6640625" style="220" customWidth="1"/>
    <col min="14345" max="14593" width="9.109375" style="220"/>
    <col min="14594" max="14595" width="10.6640625" style="220" customWidth="1"/>
    <col min="14596" max="14596" width="47.6640625" style="220" customWidth="1"/>
    <col min="14597" max="14597" width="14.6640625" style="220" customWidth="1"/>
    <col min="14598" max="14598" width="12.6640625" style="220" customWidth="1"/>
    <col min="14599" max="14600" width="15.6640625" style="220" customWidth="1"/>
    <col min="14601" max="14849" width="9.109375" style="220"/>
    <col min="14850" max="14851" width="10.6640625" style="220" customWidth="1"/>
    <col min="14852" max="14852" width="47.6640625" style="220" customWidth="1"/>
    <col min="14853" max="14853" width="14.6640625" style="220" customWidth="1"/>
    <col min="14854" max="14854" width="12.6640625" style="220" customWidth="1"/>
    <col min="14855" max="14856" width="15.6640625" style="220" customWidth="1"/>
    <col min="14857" max="15105" width="9.109375" style="220"/>
    <col min="15106" max="15107" width="10.6640625" style="220" customWidth="1"/>
    <col min="15108" max="15108" width="47.6640625" style="220" customWidth="1"/>
    <col min="15109" max="15109" width="14.6640625" style="220" customWidth="1"/>
    <col min="15110" max="15110" width="12.6640625" style="220" customWidth="1"/>
    <col min="15111" max="15112" width="15.6640625" style="220" customWidth="1"/>
    <col min="15113" max="15361" width="9.109375" style="220"/>
    <col min="15362" max="15363" width="10.6640625" style="220" customWidth="1"/>
    <col min="15364" max="15364" width="47.6640625" style="220" customWidth="1"/>
    <col min="15365" max="15365" width="14.6640625" style="220" customWidth="1"/>
    <col min="15366" max="15366" width="12.6640625" style="220" customWidth="1"/>
    <col min="15367" max="15368" width="15.6640625" style="220" customWidth="1"/>
    <col min="15369" max="15617" width="9.109375" style="220"/>
    <col min="15618" max="15619" width="10.6640625" style="220" customWidth="1"/>
    <col min="15620" max="15620" width="47.6640625" style="220" customWidth="1"/>
    <col min="15621" max="15621" width="14.6640625" style="220" customWidth="1"/>
    <col min="15622" max="15622" width="12.6640625" style="220" customWidth="1"/>
    <col min="15623" max="15624" width="15.6640625" style="220" customWidth="1"/>
    <col min="15625" max="15873" width="9.109375" style="220"/>
    <col min="15874" max="15875" width="10.6640625" style="220" customWidth="1"/>
    <col min="15876" max="15876" width="47.6640625" style="220" customWidth="1"/>
    <col min="15877" max="15877" width="14.6640625" style="220" customWidth="1"/>
    <col min="15878" max="15878" width="12.6640625" style="220" customWidth="1"/>
    <col min="15879" max="15880" width="15.6640625" style="220" customWidth="1"/>
    <col min="15881" max="16129" width="9.109375" style="220"/>
    <col min="16130" max="16131" width="10.6640625" style="220" customWidth="1"/>
    <col min="16132" max="16132" width="47.6640625" style="220" customWidth="1"/>
    <col min="16133" max="16133" width="14.6640625" style="220" customWidth="1"/>
    <col min="16134" max="16134" width="12.6640625" style="220" customWidth="1"/>
    <col min="16135" max="16136" width="15.6640625" style="220" customWidth="1"/>
    <col min="16137" max="16384" width="9.109375" style="220"/>
  </cols>
  <sheetData>
    <row r="1" spans="2:8" ht="20.100000000000001" customHeight="1">
      <c r="B1" s="262" t="s">
        <v>1585</v>
      </c>
    </row>
    <row r="2" spans="2:8" s="258" customFormat="1" ht="15" customHeight="1">
      <c r="B2" s="260" t="s">
        <v>1102</v>
      </c>
      <c r="C2" s="259" t="s">
        <v>1584</v>
      </c>
      <c r="E2" s="260"/>
      <c r="F2" s="223"/>
      <c r="G2" s="261"/>
      <c r="H2" s="221"/>
    </row>
    <row r="3" spans="2:8" s="258" customFormat="1" ht="15" customHeight="1">
      <c r="B3" s="260" t="s">
        <v>1101</v>
      </c>
      <c r="C3" s="259" t="s">
        <v>1583</v>
      </c>
      <c r="E3" s="260"/>
      <c r="F3" s="223"/>
      <c r="G3" s="261"/>
      <c r="H3" s="221"/>
    </row>
    <row r="4" spans="2:8" s="258" customFormat="1" ht="15" customHeight="1">
      <c r="B4" s="260" t="s">
        <v>1100</v>
      </c>
      <c r="C4" s="259" t="s">
        <v>1582</v>
      </c>
      <c r="E4" s="260"/>
      <c r="F4" s="223"/>
      <c r="G4" s="261"/>
      <c r="H4" s="221"/>
    </row>
    <row r="5" spans="2:8" s="258" customFormat="1" ht="20.100000000000001" customHeight="1">
      <c r="B5" s="260" t="s">
        <v>1099</v>
      </c>
      <c r="C5" s="259" t="s">
        <v>1199</v>
      </c>
      <c r="D5" s="713" t="s">
        <v>1098</v>
      </c>
      <c r="E5" s="713"/>
      <c r="F5" s="713"/>
      <c r="G5" s="713"/>
      <c r="H5" s="713"/>
    </row>
    <row r="6" spans="2:8" s="252" customFormat="1" ht="9.9" customHeight="1">
      <c r="B6" s="256"/>
      <c r="C6" s="256"/>
      <c r="D6" s="257"/>
      <c r="E6" s="256"/>
      <c r="F6" s="255"/>
      <c r="G6" s="254"/>
      <c r="H6" s="253"/>
    </row>
    <row r="7" spans="2:8" s="246" customFormat="1" ht="32.1" customHeight="1" thickBot="1">
      <c r="B7" s="250" t="s">
        <v>1097</v>
      </c>
      <c r="C7" s="250" t="s">
        <v>1096</v>
      </c>
      <c r="D7" s="251" t="s">
        <v>4</v>
      </c>
      <c r="E7" s="250" t="s">
        <v>1095</v>
      </c>
      <c r="F7" s="249" t="s">
        <v>587</v>
      </c>
      <c r="G7" s="248" t="s">
        <v>1094</v>
      </c>
      <c r="H7" s="247" t="s">
        <v>1093</v>
      </c>
    </row>
    <row r="8" spans="2:8" s="240" customFormat="1" ht="9.9" customHeight="1">
      <c r="B8" s="244"/>
      <c r="C8" s="244"/>
      <c r="D8" s="245"/>
      <c r="E8" s="244"/>
      <c r="F8" s="243"/>
      <c r="G8" s="242"/>
      <c r="H8" s="241"/>
    </row>
    <row r="9" spans="2:8">
      <c r="D9" s="234" t="s">
        <v>1581</v>
      </c>
      <c r="G9" s="226" t="s">
        <v>1580</v>
      </c>
      <c r="H9" s="235">
        <f>+SUM(H10:H56)</f>
        <v>250</v>
      </c>
    </row>
    <row r="10" spans="2:8">
      <c r="D10" s="234"/>
      <c r="G10" s="226"/>
      <c r="H10" s="235"/>
    </row>
    <row r="11" spans="2:8">
      <c r="D11" s="234" t="s">
        <v>1579</v>
      </c>
    </row>
    <row r="12" spans="2:8" ht="26.4">
      <c r="B12" s="224" t="s">
        <v>984</v>
      </c>
      <c r="C12" s="224" t="s">
        <v>1088</v>
      </c>
      <c r="D12" s="225" t="s">
        <v>934</v>
      </c>
      <c r="E12" s="224" t="s">
        <v>1083</v>
      </c>
      <c r="F12" s="223">
        <v>0.12000000000000001</v>
      </c>
      <c r="G12" s="237"/>
      <c r="H12" s="221">
        <f>ROUND(F12*G12,2)</f>
        <v>0</v>
      </c>
    </row>
    <row r="13" spans="2:8">
      <c r="B13" s="224" t="s">
        <v>983</v>
      </c>
      <c r="C13" s="224" t="s">
        <v>1578</v>
      </c>
      <c r="D13" s="225" t="s">
        <v>590</v>
      </c>
      <c r="E13" s="224" t="s">
        <v>1577</v>
      </c>
      <c r="F13" s="223">
        <v>1</v>
      </c>
      <c r="G13" s="237"/>
      <c r="H13" s="236">
        <f>ROUND(F13*G13,2)</f>
        <v>0</v>
      </c>
    </row>
    <row r="14" spans="2:8" ht="52.8">
      <c r="D14" s="233" t="s">
        <v>1576</v>
      </c>
      <c r="G14" s="237"/>
      <c r="H14" s="236"/>
    </row>
    <row r="15" spans="2:8">
      <c r="G15" s="237"/>
      <c r="H15" s="236"/>
    </row>
    <row r="16" spans="2:8">
      <c r="D16" s="234" t="s">
        <v>1575</v>
      </c>
      <c r="G16" s="237"/>
    </row>
    <row r="17" spans="2:8" ht="52.8">
      <c r="B17" s="224" t="s">
        <v>984</v>
      </c>
      <c r="C17" s="224" t="s">
        <v>1574</v>
      </c>
      <c r="D17" s="225" t="s">
        <v>1573</v>
      </c>
      <c r="E17" s="224" t="s">
        <v>994</v>
      </c>
      <c r="F17" s="223">
        <v>48</v>
      </c>
      <c r="G17" s="237"/>
      <c r="H17" s="221">
        <f>ROUND(F17*G17,2)</f>
        <v>0</v>
      </c>
    </row>
    <row r="18" spans="2:8" ht="26.4">
      <c r="B18" s="224" t="s">
        <v>983</v>
      </c>
      <c r="C18" s="224" t="s">
        <v>1048</v>
      </c>
      <c r="D18" s="225" t="s">
        <v>1047</v>
      </c>
      <c r="E18" s="224" t="s">
        <v>930</v>
      </c>
      <c r="F18" s="223">
        <v>48</v>
      </c>
      <c r="G18" s="237"/>
      <c r="H18" s="236">
        <f>ROUND(F18*G18,2)</f>
        <v>0</v>
      </c>
    </row>
    <row r="19" spans="2:8" ht="26.4">
      <c r="B19" s="224" t="s">
        <v>980</v>
      </c>
      <c r="C19" s="224" t="s">
        <v>1572</v>
      </c>
      <c r="D19" s="225" t="s">
        <v>1571</v>
      </c>
      <c r="E19" s="224" t="s">
        <v>930</v>
      </c>
      <c r="F19" s="223">
        <v>48</v>
      </c>
      <c r="G19" s="237"/>
      <c r="H19" s="236">
        <f>ROUND(F19*G19,2)</f>
        <v>0</v>
      </c>
    </row>
    <row r="20" spans="2:8" ht="26.4">
      <c r="D20" s="233" t="s">
        <v>1570</v>
      </c>
      <c r="G20" s="237"/>
      <c r="H20" s="236"/>
    </row>
    <row r="21" spans="2:8" ht="26.4">
      <c r="B21" s="224" t="s">
        <v>976</v>
      </c>
      <c r="C21" s="224" t="s">
        <v>1569</v>
      </c>
      <c r="D21" s="225" t="s">
        <v>1568</v>
      </c>
      <c r="E21" s="224" t="s">
        <v>928</v>
      </c>
      <c r="F21" s="223">
        <v>130</v>
      </c>
      <c r="G21" s="237"/>
      <c r="H21" s="236">
        <f>ROUND(F21*G21,2)</f>
        <v>0</v>
      </c>
    </row>
    <row r="22" spans="2:8" ht="26.4">
      <c r="D22" s="233" t="s">
        <v>1567</v>
      </c>
      <c r="G22" s="237"/>
      <c r="H22" s="236"/>
    </row>
    <row r="23" spans="2:8">
      <c r="B23" s="224" t="s">
        <v>1073</v>
      </c>
      <c r="C23" s="224" t="s">
        <v>1566</v>
      </c>
      <c r="D23" s="225" t="s">
        <v>1565</v>
      </c>
      <c r="E23" s="224" t="s">
        <v>928</v>
      </c>
      <c r="F23" s="223">
        <v>130</v>
      </c>
      <c r="G23" s="237"/>
      <c r="H23" s="236">
        <f>ROUND(F23*G23,2)</f>
        <v>0</v>
      </c>
    </row>
    <row r="24" spans="2:8">
      <c r="B24" s="224" t="s">
        <v>1070</v>
      </c>
      <c r="C24" s="224" t="s">
        <v>1564</v>
      </c>
      <c r="D24" s="225" t="s">
        <v>1563</v>
      </c>
      <c r="E24" s="224" t="s">
        <v>928</v>
      </c>
      <c r="F24" s="223">
        <v>130</v>
      </c>
      <c r="G24" s="237"/>
      <c r="H24" s="236">
        <f>ROUND(F24*G24,2)</f>
        <v>0</v>
      </c>
    </row>
    <row r="25" spans="2:8">
      <c r="B25" s="224" t="s">
        <v>1066</v>
      </c>
      <c r="C25" s="224" t="s">
        <v>1562</v>
      </c>
      <c r="D25" s="225" t="s">
        <v>1561</v>
      </c>
      <c r="E25" s="224" t="s">
        <v>994</v>
      </c>
      <c r="F25" s="223">
        <v>2</v>
      </c>
      <c r="G25" s="237"/>
      <c r="H25" s="236">
        <f>ROUND(F25*G25,2)</f>
        <v>0</v>
      </c>
    </row>
    <row r="26" spans="2:8" ht="66">
      <c r="D26" s="233" t="s">
        <v>1560</v>
      </c>
      <c r="G26" s="237"/>
      <c r="H26" s="236"/>
    </row>
    <row r="27" spans="2:8">
      <c r="B27" s="224" t="s">
        <v>1063</v>
      </c>
      <c r="C27" s="224" t="s">
        <v>1559</v>
      </c>
      <c r="D27" s="225" t="s">
        <v>1558</v>
      </c>
      <c r="E27" s="224" t="s">
        <v>994</v>
      </c>
      <c r="F27" s="223">
        <v>38</v>
      </c>
      <c r="G27" s="237"/>
      <c r="H27" s="236">
        <f>ROUND(F27*G27,2)</f>
        <v>0</v>
      </c>
    </row>
    <row r="28" spans="2:8" ht="52.8">
      <c r="D28" s="233" t="s">
        <v>1557</v>
      </c>
      <c r="G28" s="237"/>
      <c r="H28" s="236"/>
    </row>
    <row r="29" spans="2:8" ht="79.2">
      <c r="B29" s="224" t="s">
        <v>1061</v>
      </c>
      <c r="C29" s="224" t="s">
        <v>1556</v>
      </c>
      <c r="D29" s="225" t="s">
        <v>1555</v>
      </c>
      <c r="E29" s="224" t="s">
        <v>1554</v>
      </c>
      <c r="F29" s="223">
        <v>9</v>
      </c>
      <c r="G29" s="237"/>
      <c r="H29" s="236">
        <f>ROUND(F29*G29,2)</f>
        <v>0</v>
      </c>
    </row>
    <row r="30" spans="2:8" ht="52.8">
      <c r="B30" s="224" t="s">
        <v>1137</v>
      </c>
      <c r="C30" s="224" t="s">
        <v>1553</v>
      </c>
      <c r="D30" s="225" t="s">
        <v>1552</v>
      </c>
      <c r="E30" s="224" t="s">
        <v>974</v>
      </c>
      <c r="F30" s="223">
        <v>6</v>
      </c>
      <c r="G30" s="237"/>
      <c r="H30" s="236">
        <f>ROUND(F30*G30,2)</f>
        <v>0</v>
      </c>
    </row>
    <row r="31" spans="2:8" ht="26.4">
      <c r="B31" s="224" t="s">
        <v>1133</v>
      </c>
      <c r="C31" s="224" t="s">
        <v>990</v>
      </c>
      <c r="D31" s="225" t="s">
        <v>989</v>
      </c>
      <c r="E31" s="224" t="s">
        <v>928</v>
      </c>
      <c r="F31" s="223">
        <v>15</v>
      </c>
      <c r="G31" s="237"/>
      <c r="H31" s="236">
        <f>ROUND(F31*G31,2)</f>
        <v>0</v>
      </c>
    </row>
    <row r="32" spans="2:8" ht="39.6">
      <c r="D32" s="233" t="s">
        <v>1551</v>
      </c>
      <c r="G32" s="237"/>
      <c r="H32" s="236"/>
    </row>
    <row r="33" spans="2:8" ht="26.4">
      <c r="B33" s="224" t="s">
        <v>1550</v>
      </c>
      <c r="C33" s="224" t="s">
        <v>1549</v>
      </c>
      <c r="D33" s="225" t="s">
        <v>1548</v>
      </c>
      <c r="E33" s="224" t="s">
        <v>928</v>
      </c>
      <c r="F33" s="223">
        <v>15</v>
      </c>
      <c r="G33" s="237"/>
      <c r="H33" s="236">
        <f>ROUND(F33*G33,2)</f>
        <v>0</v>
      </c>
    </row>
    <row r="34" spans="2:8" ht="66">
      <c r="D34" s="233" t="s">
        <v>1547</v>
      </c>
      <c r="G34" s="237"/>
      <c r="H34" s="236"/>
    </row>
    <row r="35" spans="2:8">
      <c r="G35" s="237"/>
      <c r="H35" s="236"/>
    </row>
    <row r="36" spans="2:8">
      <c r="D36" s="234" t="s">
        <v>1546</v>
      </c>
      <c r="G36" s="237"/>
      <c r="H36" s="236"/>
    </row>
    <row r="37" spans="2:8" ht="26.4">
      <c r="B37" s="224" t="s">
        <v>984</v>
      </c>
      <c r="C37" s="224" t="s">
        <v>1545</v>
      </c>
      <c r="D37" s="225" t="s">
        <v>1544</v>
      </c>
      <c r="E37" s="224" t="s">
        <v>974</v>
      </c>
      <c r="F37" s="223">
        <v>9</v>
      </c>
      <c r="G37" s="237"/>
      <c r="H37" s="236">
        <f>ROUND(F37*G37,2)</f>
        <v>0</v>
      </c>
    </row>
    <row r="38" spans="2:8" ht="66">
      <c r="D38" s="233" t="s">
        <v>1543</v>
      </c>
      <c r="G38" s="237"/>
      <c r="H38" s="236"/>
    </row>
    <row r="39" spans="2:8">
      <c r="B39" s="224" t="s">
        <v>983</v>
      </c>
      <c r="C39" s="224" t="s">
        <v>1542</v>
      </c>
      <c r="D39" s="225" t="s">
        <v>1541</v>
      </c>
      <c r="E39" s="224" t="s">
        <v>928</v>
      </c>
      <c r="F39" s="223">
        <v>150</v>
      </c>
      <c r="G39" s="237"/>
      <c r="H39" s="221">
        <f>ROUND(F39*G39,2)</f>
        <v>0</v>
      </c>
    </row>
    <row r="40" spans="2:8" ht="39.6">
      <c r="D40" s="233" t="s">
        <v>1540</v>
      </c>
      <c r="G40" s="237"/>
    </row>
    <row r="41" spans="2:8" ht="26.4">
      <c r="B41" s="224" t="s">
        <v>980</v>
      </c>
      <c r="C41" s="224" t="s">
        <v>1539</v>
      </c>
      <c r="D41" s="225" t="s">
        <v>1538</v>
      </c>
      <c r="E41" s="224" t="s">
        <v>974</v>
      </c>
      <c r="F41" s="223">
        <v>1</v>
      </c>
      <c r="G41" s="237"/>
      <c r="H41" s="236">
        <f>ROUND(F41*G41,2)</f>
        <v>0</v>
      </c>
    </row>
    <row r="42" spans="2:8" ht="26.4">
      <c r="D42" s="233" t="s">
        <v>1537</v>
      </c>
      <c r="G42" s="237"/>
      <c r="H42" s="236"/>
    </row>
    <row r="43" spans="2:8" ht="396">
      <c r="B43" s="224" t="s">
        <v>976</v>
      </c>
      <c r="C43" s="224" t="s">
        <v>1536</v>
      </c>
      <c r="D43" s="225" t="s">
        <v>1535</v>
      </c>
      <c r="E43" s="224" t="s">
        <v>974</v>
      </c>
      <c r="F43" s="223">
        <v>14</v>
      </c>
      <c r="G43" s="237"/>
      <c r="H43" s="221">
        <f>ROUND(F43*G43,2)</f>
        <v>0</v>
      </c>
    </row>
    <row r="44" spans="2:8" ht="105.6">
      <c r="B44" s="224" t="s">
        <v>1073</v>
      </c>
      <c r="C44" s="224" t="s">
        <v>1534</v>
      </c>
      <c r="D44" s="225" t="s">
        <v>1533</v>
      </c>
      <c r="E44" s="224" t="s">
        <v>1528</v>
      </c>
      <c r="F44" s="223">
        <v>12</v>
      </c>
      <c r="G44" s="237"/>
      <c r="H44" s="221">
        <f>ROUND(F44*G44,2)</f>
        <v>0</v>
      </c>
    </row>
    <row r="45" spans="2:8" ht="26.4">
      <c r="B45" s="224" t="s">
        <v>1070</v>
      </c>
      <c r="C45" s="224" t="s">
        <v>1532</v>
      </c>
      <c r="D45" s="225" t="s">
        <v>1531</v>
      </c>
      <c r="E45" s="224" t="s">
        <v>974</v>
      </c>
      <c r="F45" s="223">
        <v>24</v>
      </c>
      <c r="G45" s="237"/>
      <c r="H45" s="221">
        <f>ROUND(F45*G45,2)</f>
        <v>0</v>
      </c>
    </row>
    <row r="46" spans="2:8" ht="52.8">
      <c r="B46" s="224" t="s">
        <v>1066</v>
      </c>
      <c r="C46" s="224" t="s">
        <v>1530</v>
      </c>
      <c r="D46" s="225" t="s">
        <v>1529</v>
      </c>
      <c r="E46" s="224" t="s">
        <v>1528</v>
      </c>
      <c r="F46" s="223">
        <v>5</v>
      </c>
      <c r="G46" s="237"/>
      <c r="H46" s="221">
        <f>ROUND(F46*G46,2)</f>
        <v>0</v>
      </c>
    </row>
    <row r="47" spans="2:8" ht="26.4">
      <c r="B47" s="224" t="s">
        <v>1063</v>
      </c>
      <c r="C47" s="224" t="s">
        <v>1527</v>
      </c>
      <c r="D47" s="225" t="s">
        <v>1526</v>
      </c>
      <c r="E47" s="224" t="s">
        <v>974</v>
      </c>
      <c r="F47" s="223">
        <v>16</v>
      </c>
      <c r="G47" s="237"/>
      <c r="H47" s="221">
        <f>ROUND(F47*G47,2)</f>
        <v>0</v>
      </c>
    </row>
    <row r="48" spans="2:8">
      <c r="G48" s="237"/>
    </row>
    <row r="49" spans="2:8">
      <c r="D49" s="234" t="s">
        <v>1525</v>
      </c>
      <c r="G49" s="237"/>
    </row>
    <row r="50" spans="2:8" ht="66">
      <c r="B50" s="224" t="s">
        <v>984</v>
      </c>
      <c r="C50" s="224" t="s">
        <v>979</v>
      </c>
      <c r="D50" s="225" t="s">
        <v>978</v>
      </c>
      <c r="E50" s="224" t="s">
        <v>977</v>
      </c>
      <c r="F50" s="223">
        <v>5</v>
      </c>
      <c r="G50" s="656">
        <v>50</v>
      </c>
      <c r="H50" s="221">
        <f>ROUND(F50*G50,2)</f>
        <v>250</v>
      </c>
    </row>
    <row r="51" spans="2:8" ht="26.4">
      <c r="B51" s="224" t="s">
        <v>983</v>
      </c>
      <c r="C51" s="224" t="s">
        <v>975</v>
      </c>
      <c r="D51" s="225" t="s">
        <v>1437</v>
      </c>
      <c r="E51" s="224" t="s">
        <v>974</v>
      </c>
      <c r="F51" s="223">
        <v>1</v>
      </c>
      <c r="G51" s="237"/>
      <c r="H51" s="221">
        <f>ROUND(F51*G51,2)</f>
        <v>0</v>
      </c>
    </row>
    <row r="52" spans="2:8" ht="26.4">
      <c r="B52" s="224" t="s">
        <v>980</v>
      </c>
      <c r="C52" s="224" t="s">
        <v>1524</v>
      </c>
      <c r="D52" s="225" t="s">
        <v>1523</v>
      </c>
      <c r="E52" s="224" t="s">
        <v>974</v>
      </c>
      <c r="F52" s="223">
        <v>1</v>
      </c>
      <c r="G52" s="237"/>
      <c r="H52" s="221">
        <f>ROUND(F52*G52,2)</f>
        <v>0</v>
      </c>
    </row>
    <row r="53" spans="2:8" ht="39.6">
      <c r="B53" s="224" t="s">
        <v>976</v>
      </c>
      <c r="C53" s="224" t="s">
        <v>1522</v>
      </c>
      <c r="D53" s="225" t="s">
        <v>1521</v>
      </c>
      <c r="E53" s="224" t="s">
        <v>974</v>
      </c>
      <c r="F53" s="223">
        <v>1</v>
      </c>
      <c r="G53" s="237"/>
      <c r="H53" s="221">
        <f>ROUND(F53*G53,2)</f>
        <v>0</v>
      </c>
    </row>
    <row r="54" spans="2:8">
      <c r="B54" s="224" t="s">
        <v>1073</v>
      </c>
      <c r="C54" s="224" t="s">
        <v>1520</v>
      </c>
      <c r="D54" s="225" t="s">
        <v>1519</v>
      </c>
      <c r="E54" s="224" t="s">
        <v>974</v>
      </c>
      <c r="F54" s="223">
        <v>1</v>
      </c>
      <c r="G54" s="237"/>
      <c r="H54" s="221">
        <f>ROUND(F54*G54,2)</f>
        <v>0</v>
      </c>
    </row>
    <row r="55" spans="2:8" ht="26.4">
      <c r="D55" s="233" t="s">
        <v>1518</v>
      </c>
    </row>
    <row r="57" spans="2:8" ht="17.399999999999999" customHeight="1">
      <c r="D57" s="230" t="str">
        <f>D9</f>
        <v>1 Cestna razsvetljava</v>
      </c>
      <c r="E57" s="229">
        <f>H9</f>
        <v>250</v>
      </c>
    </row>
    <row r="58" spans="2:8" ht="17.399999999999999" customHeight="1">
      <c r="D58" s="228" t="s">
        <v>972</v>
      </c>
      <c r="E58" s="227">
        <f>+SUM(E57:E57)</f>
        <v>250</v>
      </c>
    </row>
    <row r="59" spans="2:8" ht="17.399999999999999" customHeight="1">
      <c r="D59" s="228" t="s">
        <v>971</v>
      </c>
      <c r="E59" s="227">
        <f>0.22*E58</f>
        <v>55</v>
      </c>
    </row>
    <row r="60" spans="2:8" ht="17.399999999999999" customHeight="1">
      <c r="D60" s="228" t="s">
        <v>970</v>
      </c>
      <c r="E60" s="227">
        <f>+SUM(E58:E59)</f>
        <v>305</v>
      </c>
    </row>
    <row r="62" spans="2:8" ht="17.399999999999999" customHeight="1">
      <c r="G62" s="226"/>
    </row>
  </sheetData>
  <sheetProtection algorithmName="SHA-512" hashValue="y5r5MW0IBQe3wOsEzQN8nbIC32Fnedvo0H6lb7JHlONgLia09jZQArd4Dhhqz7O5Jj4UbrjZLiGGb60aszVKuQ==" saltValue="ywtt/bBS96gLXNtV6BBmkg==" spinCount="100000" sheet="1" objects="1" scenarios="1"/>
  <mergeCells count="1">
    <mergeCell ref="D5:H5"/>
  </mergeCells>
  <pageMargins left="0.98425196850393704" right="0.39370078740157499" top="0.78740157480314998" bottom="0.78740157480314998" header="0" footer="0.196850393700787"/>
  <pageSetup paperSize="9" scale="70" fitToHeight="50" orientation="portrait" r:id="rId1"/>
  <headerFooter>
    <oddFooter>&amp;CStran &amp;P od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74EC-3027-4B0E-8342-A8D25DD8DFB7}">
  <sheetPr>
    <tabColor rgb="FF00B050"/>
  </sheetPr>
  <dimension ref="A2:I67"/>
  <sheetViews>
    <sheetView view="pageBreakPreview" topLeftCell="A44" zoomScale="85" zoomScaleNormal="100" zoomScaleSheetLayoutView="85" workbookViewId="0">
      <selection activeCell="G12" sqref="G12"/>
    </sheetView>
  </sheetViews>
  <sheetFormatPr defaultColWidth="9.109375" defaultRowHeight="13.8"/>
  <cols>
    <col min="1" max="1" width="0.88671875" style="331" customWidth="1"/>
    <col min="2" max="2" width="5.6640625" style="333" customWidth="1"/>
    <col min="3" max="3" width="30.33203125" style="331" customWidth="1"/>
    <col min="4" max="4" width="13" style="331" customWidth="1"/>
    <col min="5" max="5" width="7.6640625" style="333" customWidth="1"/>
    <col min="6" max="6" width="6.6640625" style="333" customWidth="1"/>
    <col min="7" max="7" width="12.5546875" style="332" customWidth="1"/>
    <col min="8" max="8" width="14.6640625" style="332" customWidth="1"/>
    <col min="9" max="9" width="12.6640625" style="331" customWidth="1"/>
    <col min="10" max="11" width="9.109375" style="331"/>
    <col min="12" max="12" width="33.5546875" style="331" customWidth="1"/>
    <col min="13" max="16384" width="9.109375" style="331"/>
  </cols>
  <sheetData>
    <row r="2" spans="1:8" s="365" customFormat="1" ht="15.6">
      <c r="A2" s="367"/>
      <c r="B2" s="727" t="s">
        <v>1720</v>
      </c>
      <c r="C2" s="727"/>
      <c r="D2" s="727"/>
      <c r="E2" s="727"/>
      <c r="F2" s="727"/>
      <c r="G2" s="377"/>
      <c r="H2" s="377"/>
    </row>
    <row r="3" spans="1:8" s="334" customFormat="1">
      <c r="A3" s="337"/>
      <c r="B3" s="336"/>
      <c r="C3" s="337"/>
      <c r="D3" s="337"/>
      <c r="E3" s="336"/>
      <c r="F3" s="336"/>
      <c r="G3" s="335"/>
      <c r="H3" s="335"/>
    </row>
    <row r="4" spans="1:8" s="334" customFormat="1">
      <c r="A4" s="337"/>
      <c r="B4" s="355" t="s">
        <v>1702</v>
      </c>
      <c r="C4" s="354" t="s">
        <v>1665</v>
      </c>
      <c r="D4" s="353" t="s">
        <v>1664</v>
      </c>
      <c r="E4" s="369" t="s">
        <v>1663</v>
      </c>
      <c r="F4" s="351" t="s">
        <v>587</v>
      </c>
      <c r="G4" s="339" t="s">
        <v>1662</v>
      </c>
      <c r="H4" s="339" t="s">
        <v>1661</v>
      </c>
    </row>
    <row r="5" spans="1:8" s="334" customFormat="1" ht="41.4">
      <c r="A5" s="337"/>
      <c r="B5" s="350" t="s">
        <v>1719</v>
      </c>
      <c r="C5" s="349" t="s">
        <v>1718</v>
      </c>
      <c r="D5" s="349"/>
      <c r="E5" s="347" t="s">
        <v>5</v>
      </c>
      <c r="F5" s="346">
        <v>15</v>
      </c>
      <c r="G5" s="426">
        <v>0</v>
      </c>
      <c r="H5" s="338">
        <f>ROUND(F5*G5,2)</f>
        <v>0</v>
      </c>
    </row>
    <row r="6" spans="1:8" s="334" customFormat="1" ht="69">
      <c r="A6" s="337"/>
      <c r="B6" s="350" t="s">
        <v>1717</v>
      </c>
      <c r="C6" s="349" t="s">
        <v>1716</v>
      </c>
      <c r="D6" s="349"/>
      <c r="E6" s="347" t="s">
        <v>1642</v>
      </c>
      <c r="F6" s="346">
        <v>5</v>
      </c>
      <c r="G6" s="426">
        <v>0</v>
      </c>
      <c r="H6" s="338">
        <f t="shared" ref="H6:H12" si="0">ROUND(F6*G6,2)</f>
        <v>0</v>
      </c>
    </row>
    <row r="7" spans="1:8" s="334" customFormat="1" ht="27.6">
      <c r="A7" s="337"/>
      <c r="B7" s="350" t="s">
        <v>1715</v>
      </c>
      <c r="C7" s="349" t="s">
        <v>1714</v>
      </c>
      <c r="D7" s="349"/>
      <c r="E7" s="347" t="s">
        <v>5</v>
      </c>
      <c r="F7" s="346">
        <v>15</v>
      </c>
      <c r="G7" s="426">
        <v>0</v>
      </c>
      <c r="H7" s="338">
        <f t="shared" si="0"/>
        <v>0</v>
      </c>
    </row>
    <row r="8" spans="1:8" s="334" customFormat="1" ht="27.6">
      <c r="A8" s="337"/>
      <c r="B8" s="350" t="s">
        <v>1713</v>
      </c>
      <c r="C8" s="349" t="s">
        <v>1712</v>
      </c>
      <c r="D8" s="349"/>
      <c r="E8" s="347" t="s">
        <v>5</v>
      </c>
      <c r="F8" s="346">
        <v>15</v>
      </c>
      <c r="G8" s="426">
        <v>0</v>
      </c>
      <c r="H8" s="338">
        <f t="shared" si="0"/>
        <v>0</v>
      </c>
    </row>
    <row r="9" spans="1:8" s="334" customFormat="1" ht="55.2">
      <c r="A9" s="337"/>
      <c r="B9" s="350" t="s">
        <v>1711</v>
      </c>
      <c r="C9" s="349" t="s">
        <v>1710</v>
      </c>
      <c r="D9" s="349"/>
      <c r="E9" s="347" t="s">
        <v>1642</v>
      </c>
      <c r="F9" s="346">
        <v>2</v>
      </c>
      <c r="G9" s="426">
        <v>0</v>
      </c>
      <c r="H9" s="338">
        <f t="shared" si="0"/>
        <v>0</v>
      </c>
    </row>
    <row r="10" spans="1:8" s="334" customFormat="1" ht="41.4">
      <c r="A10" s="337"/>
      <c r="B10" s="350" t="s">
        <v>1709</v>
      </c>
      <c r="C10" s="349" t="s">
        <v>1708</v>
      </c>
      <c r="D10" s="349"/>
      <c r="E10" s="347" t="s">
        <v>11</v>
      </c>
      <c r="F10" s="346">
        <v>2</v>
      </c>
      <c r="G10" s="426">
        <v>0</v>
      </c>
      <c r="H10" s="338">
        <f t="shared" si="0"/>
        <v>0</v>
      </c>
    </row>
    <row r="11" spans="1:8" s="334" customFormat="1" ht="55.2">
      <c r="A11" s="337"/>
      <c r="B11" s="350" t="s">
        <v>1707</v>
      </c>
      <c r="C11" s="349" t="s">
        <v>1706</v>
      </c>
      <c r="D11" s="349"/>
      <c r="E11" s="347" t="s">
        <v>1642</v>
      </c>
      <c r="F11" s="346">
        <v>1</v>
      </c>
      <c r="G11" s="426">
        <v>0</v>
      </c>
      <c r="H11" s="338">
        <f t="shared" si="0"/>
        <v>0</v>
      </c>
    </row>
    <row r="12" spans="1:8" s="334" customFormat="1" ht="69">
      <c r="A12" s="337"/>
      <c r="B12" s="376" t="s">
        <v>1705</v>
      </c>
      <c r="C12" s="368" t="s">
        <v>1704</v>
      </c>
      <c r="D12" s="368"/>
      <c r="E12" s="375" t="s">
        <v>1642</v>
      </c>
      <c r="F12" s="374">
        <v>1</v>
      </c>
      <c r="G12" s="426">
        <v>0</v>
      </c>
      <c r="H12" s="338">
        <f t="shared" si="0"/>
        <v>0</v>
      </c>
    </row>
    <row r="13" spans="1:8" s="334" customFormat="1">
      <c r="A13" s="337"/>
      <c r="B13" s="356"/>
      <c r="C13" s="358"/>
      <c r="D13" s="357"/>
      <c r="E13" s="356"/>
      <c r="F13" s="356"/>
      <c r="G13" s="427"/>
      <c r="H13" s="339"/>
    </row>
    <row r="14" spans="1:8" s="334" customFormat="1">
      <c r="A14" s="337"/>
      <c r="B14" s="356"/>
      <c r="C14" s="358"/>
      <c r="D14" s="357"/>
      <c r="E14" s="356"/>
      <c r="F14" s="356"/>
      <c r="G14" s="427" t="s">
        <v>896</v>
      </c>
      <c r="H14" s="338">
        <f>SUM(H5:H12)</f>
        <v>0</v>
      </c>
    </row>
    <row r="15" spans="1:8" s="334" customFormat="1">
      <c r="A15" s="337"/>
      <c r="B15" s="356"/>
      <c r="C15" s="358"/>
      <c r="D15" s="357"/>
      <c r="E15" s="356"/>
      <c r="F15" s="356"/>
      <c r="G15" s="428"/>
    </row>
    <row r="16" spans="1:8" s="334" customFormat="1">
      <c r="A16" s="337"/>
      <c r="B16" s="336"/>
      <c r="C16" s="337"/>
      <c r="D16" s="337"/>
      <c r="E16" s="336"/>
      <c r="F16" s="336"/>
      <c r="G16" s="427"/>
      <c r="H16" s="339"/>
    </row>
    <row r="17" spans="1:8" s="334" customFormat="1" ht="15.6">
      <c r="A17" s="373"/>
      <c r="B17" s="727" t="s">
        <v>1703</v>
      </c>
      <c r="C17" s="728"/>
      <c r="D17" s="728"/>
      <c r="E17" s="728"/>
      <c r="F17" s="728"/>
      <c r="G17" s="429"/>
      <c r="H17" s="366"/>
    </row>
    <row r="18" spans="1:8" s="372" customFormat="1" ht="15.75" customHeight="1">
      <c r="A18" s="337"/>
      <c r="B18" s="336"/>
      <c r="C18" s="337"/>
      <c r="D18" s="337"/>
      <c r="E18" s="336"/>
      <c r="F18" s="336"/>
      <c r="G18" s="427"/>
      <c r="H18" s="339"/>
    </row>
    <row r="19" spans="1:8" s="334" customFormat="1">
      <c r="A19" s="337"/>
      <c r="B19" s="371" t="s">
        <v>1702</v>
      </c>
      <c r="C19" s="370" t="s">
        <v>1665</v>
      </c>
      <c r="D19" s="353" t="s">
        <v>1664</v>
      </c>
      <c r="E19" s="369" t="s">
        <v>1663</v>
      </c>
      <c r="F19" s="351" t="s">
        <v>587</v>
      </c>
      <c r="G19" s="427" t="s">
        <v>1662</v>
      </c>
      <c r="H19" s="339" t="s">
        <v>1661</v>
      </c>
    </row>
    <row r="20" spans="1:8" s="334" customFormat="1" ht="69">
      <c r="A20" s="337"/>
      <c r="B20" s="350" t="s">
        <v>1701</v>
      </c>
      <c r="C20" s="349" t="s">
        <v>1700</v>
      </c>
      <c r="D20" s="349"/>
      <c r="E20" s="347" t="s">
        <v>5</v>
      </c>
      <c r="F20" s="346">
        <v>5</v>
      </c>
      <c r="G20" s="426">
        <v>0</v>
      </c>
      <c r="H20" s="338">
        <f t="shared" ref="H20:H25" si="1">ROUND(F20*G20,2)</f>
        <v>0</v>
      </c>
    </row>
    <row r="21" spans="1:8" s="334" customFormat="1" ht="69">
      <c r="A21" s="337"/>
      <c r="B21" s="350" t="s">
        <v>1699</v>
      </c>
      <c r="C21" s="349" t="s">
        <v>1698</v>
      </c>
      <c r="D21" s="349"/>
      <c r="E21" s="347" t="s">
        <v>5</v>
      </c>
      <c r="F21" s="346">
        <v>10</v>
      </c>
      <c r="G21" s="426">
        <v>0</v>
      </c>
      <c r="H21" s="338">
        <f t="shared" si="1"/>
        <v>0</v>
      </c>
    </row>
    <row r="22" spans="1:8" s="334" customFormat="1" ht="62.25" customHeight="1">
      <c r="A22" s="337"/>
      <c r="B22" s="350" t="s">
        <v>1697</v>
      </c>
      <c r="C22" s="349" t="s">
        <v>1696</v>
      </c>
      <c r="D22" s="349"/>
      <c r="E22" s="347" t="s">
        <v>1695</v>
      </c>
      <c r="F22" s="346">
        <v>5</v>
      </c>
      <c r="G22" s="426">
        <v>0</v>
      </c>
      <c r="H22" s="338">
        <f t="shared" si="1"/>
        <v>0</v>
      </c>
    </row>
    <row r="23" spans="1:8" s="334" customFormat="1" ht="55.2">
      <c r="A23" s="337"/>
      <c r="B23" s="350" t="s">
        <v>1694</v>
      </c>
      <c r="C23" s="349" t="s">
        <v>1693</v>
      </c>
      <c r="D23" s="368"/>
      <c r="E23" s="347" t="s">
        <v>5</v>
      </c>
      <c r="F23" s="346">
        <v>50</v>
      </c>
      <c r="G23" s="426">
        <v>0</v>
      </c>
      <c r="H23" s="338">
        <f t="shared" si="1"/>
        <v>0</v>
      </c>
    </row>
    <row r="24" spans="1:8" s="334" customFormat="1" ht="55.2">
      <c r="A24" s="337"/>
      <c r="B24" s="350" t="s">
        <v>1692</v>
      </c>
      <c r="C24" s="349" t="s">
        <v>1691</v>
      </c>
      <c r="D24" s="368"/>
      <c r="E24" s="347" t="s">
        <v>5</v>
      </c>
      <c r="F24" s="346">
        <v>15</v>
      </c>
      <c r="G24" s="426">
        <v>0</v>
      </c>
      <c r="H24" s="338">
        <f t="shared" si="1"/>
        <v>0</v>
      </c>
    </row>
    <row r="25" spans="1:8" s="334" customFormat="1" ht="82.8">
      <c r="A25" s="337"/>
      <c r="B25" s="350" t="s">
        <v>1690</v>
      </c>
      <c r="C25" s="349" t="s">
        <v>1689</v>
      </c>
      <c r="D25" s="349"/>
      <c r="E25" s="347" t="s">
        <v>5</v>
      </c>
      <c r="F25" s="346">
        <v>45</v>
      </c>
      <c r="G25" s="426">
        <v>0</v>
      </c>
      <c r="H25" s="338">
        <f t="shared" si="1"/>
        <v>0</v>
      </c>
    </row>
    <row r="26" spans="1:8" s="334" customFormat="1">
      <c r="A26" s="337"/>
      <c r="B26" s="356"/>
      <c r="C26" s="358"/>
      <c r="D26" s="357"/>
      <c r="E26" s="356"/>
      <c r="F26" s="356"/>
      <c r="G26" s="427"/>
      <c r="H26" s="339"/>
    </row>
    <row r="27" spans="1:8" s="334" customFormat="1">
      <c r="A27" s="337"/>
      <c r="B27" s="356"/>
      <c r="C27" s="358"/>
      <c r="D27" s="357"/>
      <c r="E27" s="356"/>
      <c r="F27" s="356"/>
      <c r="G27" s="427" t="s">
        <v>896</v>
      </c>
      <c r="H27" s="338">
        <f>SUM(H20:H25)</f>
        <v>0</v>
      </c>
    </row>
    <row r="28" spans="1:8" s="334" customFormat="1">
      <c r="A28" s="337"/>
      <c r="B28" s="356"/>
      <c r="C28" s="358"/>
      <c r="D28" s="357"/>
      <c r="E28" s="356"/>
      <c r="F28" s="356"/>
      <c r="G28" s="427"/>
      <c r="H28" s="338"/>
    </row>
    <row r="29" spans="1:8" s="334" customFormat="1">
      <c r="A29" s="337"/>
      <c r="B29" s="356"/>
      <c r="C29" s="358"/>
      <c r="D29" s="357"/>
      <c r="E29" s="356"/>
      <c r="F29" s="356"/>
      <c r="G29" s="427"/>
      <c r="H29" s="338"/>
    </row>
    <row r="30" spans="1:8" s="334" customFormat="1" ht="15.6">
      <c r="A30" s="337"/>
      <c r="B30" s="727" t="s">
        <v>1687</v>
      </c>
      <c r="C30" s="729"/>
      <c r="D30" s="729"/>
      <c r="E30" s="729"/>
      <c r="F30" s="729"/>
      <c r="G30" s="429"/>
      <c r="H30" s="366"/>
    </row>
    <row r="31" spans="1:8" s="334" customFormat="1" ht="15.6">
      <c r="A31" s="367"/>
      <c r="B31" s="336"/>
      <c r="C31" s="337"/>
      <c r="D31" s="337"/>
      <c r="E31" s="336"/>
      <c r="F31" s="336"/>
      <c r="G31" s="427"/>
      <c r="H31" s="339"/>
    </row>
    <row r="32" spans="1:8" s="365" customFormat="1" ht="15.6">
      <c r="A32" s="337"/>
      <c r="B32" s="355" t="s">
        <v>1666</v>
      </c>
      <c r="C32" s="354" t="s">
        <v>1665</v>
      </c>
      <c r="D32" s="353" t="s">
        <v>1664</v>
      </c>
      <c r="E32" s="352" t="s">
        <v>1663</v>
      </c>
      <c r="F32" s="351" t="s">
        <v>587</v>
      </c>
      <c r="G32" s="427" t="s">
        <v>1662</v>
      </c>
      <c r="H32" s="339" t="s">
        <v>1661</v>
      </c>
    </row>
    <row r="33" spans="1:9" s="334" customFormat="1" ht="25.5" customHeight="1">
      <c r="A33" s="337"/>
      <c r="B33" s="350" t="s">
        <v>1686</v>
      </c>
      <c r="C33" s="349" t="s">
        <v>1685</v>
      </c>
      <c r="D33" s="360"/>
      <c r="E33" s="347" t="s">
        <v>1642</v>
      </c>
      <c r="F33" s="346">
        <v>1</v>
      </c>
      <c r="G33" s="426">
        <v>0</v>
      </c>
      <c r="H33" s="338">
        <f t="shared" ref="H33:H40" si="2">ROUND(F33*G33,2)</f>
        <v>0</v>
      </c>
    </row>
    <row r="34" spans="1:9" s="334" customFormat="1" ht="96.6">
      <c r="A34" s="337"/>
      <c r="B34" s="350" t="s">
        <v>1684</v>
      </c>
      <c r="C34" s="349" t="s">
        <v>1683</v>
      </c>
      <c r="D34" s="360"/>
      <c r="E34" s="347" t="s">
        <v>1642</v>
      </c>
      <c r="F34" s="346">
        <v>1</v>
      </c>
      <c r="G34" s="426">
        <v>0</v>
      </c>
      <c r="H34" s="338">
        <f t="shared" si="2"/>
        <v>0</v>
      </c>
      <c r="I34" s="364"/>
    </row>
    <row r="35" spans="1:9" s="334" customFormat="1" ht="82.8">
      <c r="A35" s="337"/>
      <c r="B35" s="350" t="s">
        <v>1682</v>
      </c>
      <c r="C35" s="349" t="s">
        <v>1681</v>
      </c>
      <c r="D35" s="360"/>
      <c r="E35" s="347" t="s">
        <v>5</v>
      </c>
      <c r="F35" s="346">
        <v>25</v>
      </c>
      <c r="G35" s="426">
        <v>0</v>
      </c>
      <c r="H35" s="338">
        <f t="shared" si="2"/>
        <v>0</v>
      </c>
      <c r="I35" s="359"/>
    </row>
    <row r="36" spans="1:9" s="334" customFormat="1" ht="69">
      <c r="A36" s="337"/>
      <c r="B36" s="350" t="s">
        <v>1680</v>
      </c>
      <c r="C36" s="349" t="s">
        <v>1679</v>
      </c>
      <c r="D36" s="349"/>
      <c r="E36" s="349" t="s">
        <v>1642</v>
      </c>
      <c r="F36" s="361">
        <v>2</v>
      </c>
      <c r="G36" s="426">
        <v>0</v>
      </c>
      <c r="H36" s="338">
        <f t="shared" si="2"/>
        <v>0</v>
      </c>
      <c r="I36" s="359"/>
    </row>
    <row r="37" spans="1:9" s="334" customFormat="1" ht="234.6">
      <c r="A37" s="337"/>
      <c r="B37" s="350" t="s">
        <v>1678</v>
      </c>
      <c r="C37" s="363" t="s">
        <v>1677</v>
      </c>
      <c r="D37" s="363" t="s">
        <v>1676</v>
      </c>
      <c r="E37" s="363" t="s">
        <v>1642</v>
      </c>
      <c r="F37" s="362">
        <v>2</v>
      </c>
      <c r="G37" s="426">
        <v>0</v>
      </c>
      <c r="H37" s="338">
        <f t="shared" si="2"/>
        <v>0</v>
      </c>
      <c r="I37" s="359"/>
    </row>
    <row r="38" spans="1:9" s="334" customFormat="1" ht="96.6">
      <c r="A38" s="337"/>
      <c r="B38" s="350" t="s">
        <v>1675</v>
      </c>
      <c r="C38" s="349" t="s">
        <v>1674</v>
      </c>
      <c r="D38" s="349" t="s">
        <v>1673</v>
      </c>
      <c r="E38" s="349" t="s">
        <v>11</v>
      </c>
      <c r="F38" s="361">
        <v>2</v>
      </c>
      <c r="G38" s="426">
        <v>0</v>
      </c>
      <c r="H38" s="338">
        <f t="shared" si="2"/>
        <v>0</v>
      </c>
      <c r="I38" s="359"/>
    </row>
    <row r="39" spans="1:9" s="334" customFormat="1" ht="82.8">
      <c r="A39" s="337"/>
      <c r="B39" s="350" t="s">
        <v>1672</v>
      </c>
      <c r="C39" s="349" t="s">
        <v>1671</v>
      </c>
      <c r="D39" s="360"/>
      <c r="E39" s="347" t="s">
        <v>5</v>
      </c>
      <c r="F39" s="346">
        <v>25</v>
      </c>
      <c r="G39" s="426">
        <v>0</v>
      </c>
      <c r="H39" s="338">
        <f t="shared" si="2"/>
        <v>0</v>
      </c>
      <c r="I39" s="359"/>
    </row>
    <row r="40" spans="1:9" s="334" customFormat="1" ht="27.6">
      <c r="A40" s="337"/>
      <c r="B40" s="350" t="s">
        <v>1670</v>
      </c>
      <c r="C40" s="349" t="s">
        <v>1669</v>
      </c>
      <c r="D40" s="360"/>
      <c r="E40" s="347" t="s">
        <v>1642</v>
      </c>
      <c r="F40" s="346">
        <v>2</v>
      </c>
      <c r="G40" s="426">
        <v>0</v>
      </c>
      <c r="H40" s="338">
        <f t="shared" si="2"/>
        <v>0</v>
      </c>
      <c r="I40" s="359"/>
    </row>
    <row r="41" spans="1:9" s="334" customFormat="1">
      <c r="A41" s="337"/>
      <c r="B41" s="356"/>
      <c r="C41" s="358"/>
      <c r="D41" s="357"/>
      <c r="E41" s="356"/>
      <c r="F41" s="356"/>
      <c r="G41" s="427"/>
      <c r="H41" s="338"/>
      <c r="I41" s="359"/>
    </row>
    <row r="42" spans="1:9" s="334" customFormat="1">
      <c r="A42" s="337"/>
      <c r="B42" s="356"/>
      <c r="C42" s="358"/>
      <c r="D42" s="357"/>
      <c r="E42" s="356"/>
      <c r="F42" s="356"/>
      <c r="G42" s="427" t="s">
        <v>896</v>
      </c>
      <c r="H42" s="338">
        <f>SUM(H33:H40)</f>
        <v>0</v>
      </c>
      <c r="I42" s="359"/>
    </row>
    <row r="43" spans="1:9" s="334" customFormat="1">
      <c r="A43" s="337"/>
      <c r="B43" s="356"/>
      <c r="C43" s="358"/>
      <c r="D43" s="357"/>
      <c r="E43" s="356"/>
      <c r="F43" s="356"/>
      <c r="G43" s="427"/>
      <c r="H43" s="338"/>
      <c r="I43" s="359"/>
    </row>
    <row r="44" spans="1:9" s="334" customFormat="1">
      <c r="A44" s="337"/>
      <c r="B44" s="356"/>
      <c r="C44" s="358"/>
      <c r="D44" s="357"/>
      <c r="E44" s="356"/>
      <c r="F44" s="356"/>
      <c r="G44" s="427"/>
      <c r="H44" s="338"/>
      <c r="I44" s="359"/>
    </row>
    <row r="45" spans="1:9" s="334" customFormat="1">
      <c r="A45" s="337"/>
      <c r="B45" s="356"/>
      <c r="C45" s="358"/>
      <c r="D45" s="357"/>
      <c r="E45" s="356"/>
      <c r="F45" s="356"/>
      <c r="G45" s="427"/>
      <c r="H45" s="338"/>
      <c r="I45" s="359"/>
    </row>
    <row r="46" spans="1:9" s="334" customFormat="1">
      <c r="A46" s="337"/>
      <c r="B46" s="356"/>
      <c r="C46" s="358"/>
      <c r="D46" s="357"/>
      <c r="E46" s="356"/>
      <c r="F46" s="356"/>
      <c r="G46" s="427"/>
      <c r="H46" s="338"/>
      <c r="I46" s="359"/>
    </row>
    <row r="47" spans="1:9" s="334" customFormat="1" ht="15.6">
      <c r="A47" s="337"/>
      <c r="B47" s="724" t="s">
        <v>1667</v>
      </c>
      <c r="C47" s="724"/>
      <c r="D47" s="724"/>
      <c r="E47" s="724"/>
      <c r="F47" s="724"/>
      <c r="G47" s="427"/>
      <c r="H47" s="339"/>
    </row>
    <row r="48" spans="1:9" s="334" customFormat="1">
      <c r="A48" s="337"/>
      <c r="B48" s="355" t="s">
        <v>1666</v>
      </c>
      <c r="C48" s="354" t="s">
        <v>1665</v>
      </c>
      <c r="D48" s="353" t="s">
        <v>1664</v>
      </c>
      <c r="E48" s="352" t="s">
        <v>1663</v>
      </c>
      <c r="F48" s="351" t="s">
        <v>587</v>
      </c>
      <c r="G48" s="427" t="s">
        <v>1662</v>
      </c>
      <c r="H48" s="339" t="s">
        <v>1661</v>
      </c>
    </row>
    <row r="49" spans="1:8" s="334" customFormat="1" ht="69">
      <c r="A49" s="337"/>
      <c r="B49" s="350" t="s">
        <v>1660</v>
      </c>
      <c r="C49" s="349" t="s">
        <v>1659</v>
      </c>
      <c r="D49" s="348"/>
      <c r="E49" s="347" t="s">
        <v>5</v>
      </c>
      <c r="F49" s="346">
        <v>15</v>
      </c>
      <c r="G49" s="426">
        <v>0</v>
      </c>
      <c r="H49" s="338">
        <f t="shared" ref="H49:H57" si="3">ROUND(F49*G49,2)</f>
        <v>0</v>
      </c>
    </row>
    <row r="50" spans="1:8" s="334" customFormat="1" ht="55.2">
      <c r="A50" s="337"/>
      <c r="B50" s="350" t="s">
        <v>1658</v>
      </c>
      <c r="C50" s="349" t="s">
        <v>1657</v>
      </c>
      <c r="D50" s="348"/>
      <c r="E50" s="347" t="s">
        <v>5</v>
      </c>
      <c r="F50" s="346">
        <v>15</v>
      </c>
      <c r="G50" s="426">
        <v>0</v>
      </c>
      <c r="H50" s="338">
        <f t="shared" si="3"/>
        <v>0</v>
      </c>
    </row>
    <row r="51" spans="1:8" s="334" customFormat="1" ht="41.4">
      <c r="A51" s="337"/>
      <c r="B51" s="350" t="s">
        <v>1656</v>
      </c>
      <c r="C51" s="349" t="s">
        <v>1655</v>
      </c>
      <c r="D51" s="348"/>
      <c r="E51" s="347" t="s">
        <v>1642</v>
      </c>
      <c r="F51" s="346">
        <v>1</v>
      </c>
      <c r="G51" s="426">
        <v>0</v>
      </c>
      <c r="H51" s="338">
        <f t="shared" si="3"/>
        <v>0</v>
      </c>
    </row>
    <row r="52" spans="1:8" s="334" customFormat="1" ht="55.2">
      <c r="A52" s="337"/>
      <c r="B52" s="350" t="s">
        <v>1654</v>
      </c>
      <c r="C52" s="349" t="s">
        <v>1653</v>
      </c>
      <c r="D52" s="348"/>
      <c r="E52" s="347" t="s">
        <v>1642</v>
      </c>
      <c r="F52" s="346">
        <v>1</v>
      </c>
      <c r="G52" s="426">
        <v>0</v>
      </c>
      <c r="H52" s="338">
        <f t="shared" si="3"/>
        <v>0</v>
      </c>
    </row>
    <row r="53" spans="1:8" s="334" customFormat="1" ht="55.2">
      <c r="A53" s="337"/>
      <c r="B53" s="350" t="s">
        <v>1652</v>
      </c>
      <c r="C53" s="349" t="s">
        <v>1651</v>
      </c>
      <c r="D53" s="348"/>
      <c r="E53" s="347" t="s">
        <v>1642</v>
      </c>
      <c r="F53" s="346">
        <v>1</v>
      </c>
      <c r="G53" s="426">
        <v>0</v>
      </c>
      <c r="H53" s="338">
        <f t="shared" si="3"/>
        <v>0</v>
      </c>
    </row>
    <row r="54" spans="1:8" s="334" customFormat="1" ht="41.4">
      <c r="A54" s="337"/>
      <c r="B54" s="350" t="s">
        <v>1650</v>
      </c>
      <c r="C54" s="349" t="s">
        <v>1649</v>
      </c>
      <c r="D54" s="348"/>
      <c r="E54" s="347" t="s">
        <v>1642</v>
      </c>
      <c r="F54" s="346">
        <v>1</v>
      </c>
      <c r="G54" s="426">
        <v>0</v>
      </c>
      <c r="H54" s="338">
        <f t="shared" si="3"/>
        <v>0</v>
      </c>
    </row>
    <row r="55" spans="1:8" s="334" customFormat="1" ht="82.8">
      <c r="A55" s="337"/>
      <c r="B55" s="350" t="s">
        <v>1648</v>
      </c>
      <c r="C55" s="349" t="s">
        <v>1647</v>
      </c>
      <c r="D55" s="348"/>
      <c r="E55" s="347" t="s">
        <v>1642</v>
      </c>
      <c r="F55" s="346">
        <v>1</v>
      </c>
      <c r="G55" s="426">
        <v>0</v>
      </c>
      <c r="H55" s="338">
        <f t="shared" si="3"/>
        <v>0</v>
      </c>
    </row>
    <row r="56" spans="1:8" s="334" customFormat="1" ht="96.6">
      <c r="A56" s="337"/>
      <c r="B56" s="350" t="s">
        <v>1646</v>
      </c>
      <c r="C56" s="349" t="s">
        <v>1645</v>
      </c>
      <c r="D56" s="348"/>
      <c r="E56" s="347" t="s">
        <v>1642</v>
      </c>
      <c r="F56" s="346">
        <v>1</v>
      </c>
      <c r="G56" s="426">
        <v>0</v>
      </c>
      <c r="H56" s="338">
        <f t="shared" si="3"/>
        <v>0</v>
      </c>
    </row>
    <row r="57" spans="1:8" s="334" customFormat="1" ht="55.2">
      <c r="A57" s="337"/>
      <c r="B57" s="345" t="s">
        <v>1644</v>
      </c>
      <c r="C57" s="344" t="s">
        <v>1643</v>
      </c>
      <c r="D57" s="343"/>
      <c r="E57" s="342" t="s">
        <v>1642</v>
      </c>
      <c r="F57" s="341">
        <v>1</v>
      </c>
      <c r="G57" s="426"/>
      <c r="H57" s="338">
        <f t="shared" si="3"/>
        <v>0</v>
      </c>
    </row>
    <row r="58" spans="1:8" s="334" customFormat="1">
      <c r="A58" s="337"/>
      <c r="B58" s="336"/>
      <c r="C58" s="337"/>
      <c r="D58" s="337"/>
      <c r="E58" s="336"/>
      <c r="F58" s="336"/>
      <c r="G58" s="339"/>
      <c r="H58" s="339"/>
    </row>
    <row r="59" spans="1:8" s="334" customFormat="1">
      <c r="A59" s="337"/>
      <c r="B59" s="340"/>
      <c r="C59" s="337"/>
      <c r="D59" s="337"/>
      <c r="E59" s="336"/>
      <c r="F59" s="336"/>
      <c r="G59" s="339" t="s">
        <v>896</v>
      </c>
      <c r="H59" s="338">
        <f>SUM(H49:H57)</f>
        <v>0</v>
      </c>
    </row>
    <row r="60" spans="1:8" s="334" customFormat="1">
      <c r="A60" s="337"/>
      <c r="B60" s="340"/>
      <c r="C60" s="337"/>
      <c r="D60" s="337"/>
      <c r="E60" s="336"/>
      <c r="F60" s="336"/>
      <c r="G60" s="339"/>
      <c r="H60" s="338"/>
    </row>
    <row r="61" spans="1:8" s="334" customFormat="1" ht="14.4" thickBot="1">
      <c r="A61" s="337"/>
      <c r="B61" s="340"/>
      <c r="C61" s="337"/>
      <c r="D61" s="337"/>
      <c r="E61" s="336"/>
      <c r="F61" s="336"/>
      <c r="G61" s="339"/>
      <c r="H61" s="338"/>
    </row>
    <row r="62" spans="1:8" s="334" customFormat="1" ht="14.4" thickBot="1">
      <c r="A62" s="337"/>
      <c r="B62" s="336"/>
      <c r="C62" s="725" t="s">
        <v>896</v>
      </c>
      <c r="D62" s="726"/>
      <c r="E62" s="726"/>
      <c r="F62" s="726"/>
      <c r="G62" s="398"/>
      <c r="H62" s="399">
        <f>H59+H42+H27+H14</f>
        <v>0</v>
      </c>
    </row>
    <row r="63" spans="1:8" s="334" customFormat="1" ht="14.4">
      <c r="A63" s="337"/>
      <c r="B63" s="333"/>
      <c r="C63" s="331"/>
      <c r="D63" s="331"/>
      <c r="E63" s="333"/>
      <c r="F63" s="333"/>
      <c r="G63" s="332"/>
      <c r="H63" s="332"/>
    </row>
    <row r="64" spans="1:8" s="334" customFormat="1" ht="14.4">
      <c r="A64" s="337"/>
      <c r="B64" s="333"/>
      <c r="C64" s="331"/>
      <c r="D64" s="331"/>
      <c r="E64" s="333"/>
      <c r="F64" s="333"/>
      <c r="G64" s="332"/>
      <c r="H64" s="332"/>
    </row>
    <row r="65" spans="1:8" s="334" customFormat="1" ht="14.4">
      <c r="A65" s="337"/>
      <c r="B65" s="333"/>
      <c r="C65" s="331"/>
      <c r="D65" s="331"/>
      <c r="E65" s="333"/>
      <c r="F65" s="333"/>
      <c r="G65" s="332"/>
      <c r="H65" s="332"/>
    </row>
    <row r="66" spans="1:8" s="334" customFormat="1" ht="14.4">
      <c r="A66" s="337"/>
      <c r="B66" s="333"/>
      <c r="C66" s="331"/>
      <c r="D66" s="331"/>
      <c r="E66" s="333"/>
      <c r="F66" s="333"/>
      <c r="G66" s="332"/>
      <c r="H66" s="332"/>
    </row>
    <row r="67" spans="1:8" s="334" customFormat="1" ht="255" customHeight="1">
      <c r="A67" s="331"/>
      <c r="B67" s="333"/>
      <c r="C67" s="331"/>
      <c r="D67" s="331"/>
      <c r="E67" s="333"/>
      <c r="F67" s="333"/>
      <c r="G67" s="332"/>
      <c r="H67" s="332"/>
    </row>
  </sheetData>
  <sheetProtection algorithmName="SHA-512" hashValue="9rasntN+uVon5WQjrslhMDX8loT9WU9jm1CRQgFaVKgcZNwSGoOkK/C9mXkW3CWaE8iaZxjCIqOUq6ctmwYjLg==" saltValue="LV2qeXcCIcDACUNdhxdPoA==" spinCount="100000" sheet="1" objects="1" scenarios="1"/>
  <mergeCells count="5">
    <mergeCell ref="B47:F47"/>
    <mergeCell ref="C62:F62"/>
    <mergeCell ref="B2:F2"/>
    <mergeCell ref="B17:F17"/>
    <mergeCell ref="B30:F30"/>
  </mergeCells>
  <pageMargins left="0.78740157480314965" right="0.39370078740157483" top="0.59055118110236227" bottom="0.59055118110236227" header="0.39370078740157483" footer="0.39370078740157483"/>
  <pageSetup paperSize="9" orientation="portrait" copies="6" r:id="rId1"/>
  <headerFooter alignWithMargins="0">
    <oddHeader>&amp;L&amp;"-,Običajno"JR prehod G. Radgona - razsvetljava&amp;R&amp;"-,Običajno"&amp;8&amp;P/&amp;N</oddHeader>
    <oddFooter>&amp;C&amp;"-,Regular"&amp;8Datoteka: &amp;F</oddFooter>
  </headerFooter>
  <rowBreaks count="3" manualBreakCount="3">
    <brk id="16" max="16383" man="1"/>
    <brk id="30" max="16383" man="1"/>
    <brk id="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4B237-9B20-4362-9E09-B3ED3CC66A17}">
  <sheetPr>
    <tabColor rgb="FF00B050"/>
  </sheetPr>
  <dimension ref="A2:I82"/>
  <sheetViews>
    <sheetView view="pageBreakPreview" zoomScaleNormal="100" zoomScaleSheetLayoutView="100" workbookViewId="0">
      <selection activeCell="H74" sqref="H74"/>
    </sheetView>
  </sheetViews>
  <sheetFormatPr defaultColWidth="9.109375" defaultRowHeight="13.8"/>
  <cols>
    <col min="1" max="1" width="0.88671875" style="331" customWidth="1"/>
    <col min="2" max="2" width="5.6640625" style="333" customWidth="1"/>
    <col min="3" max="3" width="30.33203125" style="331" customWidth="1"/>
    <col min="4" max="4" width="13" style="331" customWidth="1"/>
    <col min="5" max="5" width="7.6640625" style="333" customWidth="1"/>
    <col min="6" max="6" width="6.6640625" style="333" customWidth="1"/>
    <col min="7" max="7" width="12.5546875" style="332" customWidth="1"/>
    <col min="8" max="8" width="14.6640625" style="332" customWidth="1"/>
    <col min="9" max="9" width="12.6640625" style="331" customWidth="1"/>
    <col min="10" max="11" width="9.109375" style="331"/>
    <col min="12" max="12" width="33.5546875" style="331" customWidth="1"/>
    <col min="13" max="16384" width="9.109375" style="331"/>
  </cols>
  <sheetData>
    <row r="2" spans="1:8" ht="42.75" customHeight="1">
      <c r="B2" s="730" t="s">
        <v>1775</v>
      </c>
      <c r="C2" s="730"/>
      <c r="D2" s="730"/>
      <c r="E2" s="730"/>
      <c r="F2" s="730"/>
    </row>
    <row r="4" spans="1:8" s="365" customFormat="1" ht="15.6">
      <c r="A4" s="367"/>
      <c r="B4" s="727" t="s">
        <v>1720</v>
      </c>
      <c r="C4" s="727"/>
      <c r="D4" s="727"/>
      <c r="E4" s="727"/>
      <c r="F4" s="727"/>
      <c r="G4" s="377"/>
      <c r="H4" s="377"/>
    </row>
    <row r="5" spans="1:8" s="334" customFormat="1">
      <c r="A5" s="337"/>
      <c r="B5" s="336"/>
      <c r="C5" s="337"/>
      <c r="D5" s="337"/>
      <c r="E5" s="336"/>
      <c r="F5" s="336"/>
      <c r="G5" s="335"/>
      <c r="H5" s="335"/>
    </row>
    <row r="6" spans="1:8" s="334" customFormat="1">
      <c r="A6" s="337"/>
      <c r="B6" s="355" t="s">
        <v>1702</v>
      </c>
      <c r="C6" s="354" t="s">
        <v>1665</v>
      </c>
      <c r="D6" s="353" t="s">
        <v>1664</v>
      </c>
      <c r="E6" s="369" t="s">
        <v>1663</v>
      </c>
      <c r="F6" s="351" t="s">
        <v>587</v>
      </c>
      <c r="G6" s="339" t="s">
        <v>1662</v>
      </c>
      <c r="H6" s="339" t="s">
        <v>1661</v>
      </c>
    </row>
    <row r="7" spans="1:8" s="334" customFormat="1" ht="27.6">
      <c r="A7" s="337"/>
      <c r="B7" s="350" t="s">
        <v>1719</v>
      </c>
      <c r="C7" s="349" t="s">
        <v>1774</v>
      </c>
      <c r="D7" s="349"/>
      <c r="E7" s="347" t="s">
        <v>5</v>
      </c>
      <c r="F7" s="346">
        <v>20</v>
      </c>
      <c r="G7" s="426">
        <v>0</v>
      </c>
      <c r="H7" s="338">
        <f>ROUND(F7*G7,2)</f>
        <v>0</v>
      </c>
    </row>
    <row r="8" spans="1:8" s="334" customFormat="1" ht="69">
      <c r="A8" s="337"/>
      <c r="B8" s="350" t="s">
        <v>1717</v>
      </c>
      <c r="C8" s="349" t="s">
        <v>1716</v>
      </c>
      <c r="D8" s="349"/>
      <c r="E8" s="347" t="s">
        <v>1642</v>
      </c>
      <c r="F8" s="346">
        <v>5</v>
      </c>
      <c r="G8" s="426">
        <v>0</v>
      </c>
      <c r="H8" s="338">
        <f t="shared" ref="H8:H14" si="0">ROUND(F8*G8,2)</f>
        <v>0</v>
      </c>
    </row>
    <row r="9" spans="1:8" s="334" customFormat="1" ht="27.6">
      <c r="A9" s="337"/>
      <c r="B9" s="350" t="s">
        <v>1715</v>
      </c>
      <c r="C9" s="349" t="s">
        <v>1714</v>
      </c>
      <c r="D9" s="349"/>
      <c r="E9" s="347" t="s">
        <v>5</v>
      </c>
      <c r="F9" s="346">
        <v>20</v>
      </c>
      <c r="G9" s="426">
        <v>0</v>
      </c>
      <c r="H9" s="338">
        <f t="shared" si="0"/>
        <v>0</v>
      </c>
    </row>
    <row r="10" spans="1:8" s="334" customFormat="1" ht="27.6">
      <c r="A10" s="337"/>
      <c r="B10" s="350" t="s">
        <v>1713</v>
      </c>
      <c r="C10" s="349" t="s">
        <v>1712</v>
      </c>
      <c r="D10" s="349"/>
      <c r="E10" s="347" t="s">
        <v>5</v>
      </c>
      <c r="F10" s="346">
        <v>20</v>
      </c>
      <c r="G10" s="426">
        <v>0</v>
      </c>
      <c r="H10" s="338">
        <f t="shared" si="0"/>
        <v>0</v>
      </c>
    </row>
    <row r="11" spans="1:8" s="334" customFormat="1" ht="55.2">
      <c r="A11" s="337"/>
      <c r="B11" s="350" t="s">
        <v>1711</v>
      </c>
      <c r="C11" s="349" t="s">
        <v>1710</v>
      </c>
      <c r="D11" s="349"/>
      <c r="E11" s="347" t="s">
        <v>1642</v>
      </c>
      <c r="F11" s="346">
        <v>1</v>
      </c>
      <c r="G11" s="426">
        <v>0</v>
      </c>
      <c r="H11" s="338">
        <f t="shared" si="0"/>
        <v>0</v>
      </c>
    </row>
    <row r="12" spans="1:8" s="334" customFormat="1" ht="41.4">
      <c r="A12" s="337"/>
      <c r="B12" s="350" t="s">
        <v>1709</v>
      </c>
      <c r="C12" s="349" t="s">
        <v>1773</v>
      </c>
      <c r="D12" s="349"/>
      <c r="E12" s="347" t="s">
        <v>11</v>
      </c>
      <c r="F12" s="346">
        <v>2</v>
      </c>
      <c r="G12" s="426">
        <v>0</v>
      </c>
      <c r="H12" s="338">
        <f t="shared" si="0"/>
        <v>0</v>
      </c>
    </row>
    <row r="13" spans="1:8" s="334" customFormat="1" ht="55.2">
      <c r="A13" s="337"/>
      <c r="B13" s="350" t="s">
        <v>1707</v>
      </c>
      <c r="C13" s="349" t="s">
        <v>1706</v>
      </c>
      <c r="D13" s="349"/>
      <c r="E13" s="347" t="s">
        <v>1642</v>
      </c>
      <c r="F13" s="346">
        <v>1</v>
      </c>
      <c r="G13" s="426">
        <v>0</v>
      </c>
      <c r="H13" s="338">
        <f t="shared" si="0"/>
        <v>0</v>
      </c>
    </row>
    <row r="14" spans="1:8" s="334" customFormat="1" ht="69">
      <c r="A14" s="337"/>
      <c r="B14" s="376" t="s">
        <v>1705</v>
      </c>
      <c r="C14" s="368" t="s">
        <v>1704</v>
      </c>
      <c r="D14" s="368"/>
      <c r="E14" s="375" t="s">
        <v>1642</v>
      </c>
      <c r="F14" s="374">
        <v>1</v>
      </c>
      <c r="G14" s="426">
        <v>0</v>
      </c>
      <c r="H14" s="338">
        <f t="shared" si="0"/>
        <v>0</v>
      </c>
    </row>
    <row r="15" spans="1:8" s="334" customFormat="1">
      <c r="A15" s="337"/>
      <c r="B15" s="356"/>
      <c r="C15" s="358"/>
      <c r="D15" s="357"/>
      <c r="E15" s="356"/>
      <c r="F15" s="356"/>
      <c r="G15" s="427"/>
      <c r="H15" s="339"/>
    </row>
    <row r="16" spans="1:8" s="334" customFormat="1">
      <c r="A16" s="337"/>
      <c r="B16" s="356"/>
      <c r="C16" s="358"/>
      <c r="D16" s="357"/>
      <c r="E16" s="356"/>
      <c r="F16" s="356"/>
      <c r="G16" s="427" t="s">
        <v>896</v>
      </c>
      <c r="H16" s="338">
        <f>SUM(H7:H14)</f>
        <v>0</v>
      </c>
    </row>
    <row r="17" spans="1:8" s="334" customFormat="1">
      <c r="A17" s="337"/>
      <c r="B17" s="356"/>
      <c r="C17" s="358"/>
      <c r="D17" s="357"/>
      <c r="E17" s="356"/>
      <c r="F17" s="356"/>
      <c r="G17" s="428"/>
    </row>
    <row r="18" spans="1:8" s="334" customFormat="1">
      <c r="A18" s="337"/>
      <c r="B18" s="336"/>
      <c r="C18" s="337"/>
      <c r="D18" s="337"/>
      <c r="E18" s="336"/>
      <c r="F18" s="336"/>
      <c r="G18" s="427"/>
      <c r="H18" s="339"/>
    </row>
    <row r="19" spans="1:8" s="334" customFormat="1" ht="15.6">
      <c r="A19" s="337"/>
      <c r="B19" s="727" t="s">
        <v>1703</v>
      </c>
      <c r="C19" s="728"/>
      <c r="D19" s="728"/>
      <c r="E19" s="728"/>
      <c r="F19" s="728"/>
      <c r="G19" s="429"/>
      <c r="H19" s="366"/>
    </row>
    <row r="20" spans="1:8" s="372" customFormat="1" ht="15.75" customHeight="1">
      <c r="A20" s="373"/>
      <c r="B20" s="336"/>
      <c r="C20" s="337"/>
      <c r="D20" s="337"/>
      <c r="E20" s="336"/>
      <c r="F20" s="336"/>
      <c r="G20" s="427"/>
      <c r="H20" s="339"/>
    </row>
    <row r="21" spans="1:8" s="334" customFormat="1">
      <c r="A21" s="337"/>
      <c r="B21" s="371" t="s">
        <v>1702</v>
      </c>
      <c r="C21" s="370" t="s">
        <v>1665</v>
      </c>
      <c r="D21" s="353" t="s">
        <v>1664</v>
      </c>
      <c r="E21" s="369" t="s">
        <v>1663</v>
      </c>
      <c r="F21" s="351" t="s">
        <v>587</v>
      </c>
      <c r="G21" s="427" t="s">
        <v>1662</v>
      </c>
      <c r="H21" s="339" t="s">
        <v>1661</v>
      </c>
    </row>
    <row r="22" spans="1:8" s="334" customFormat="1" ht="69">
      <c r="A22" s="337"/>
      <c r="B22" s="350" t="s">
        <v>1701</v>
      </c>
      <c r="C22" s="349" t="s">
        <v>1700</v>
      </c>
      <c r="D22" s="349"/>
      <c r="E22" s="347" t="s">
        <v>5</v>
      </c>
      <c r="F22" s="346">
        <v>10</v>
      </c>
      <c r="G22" s="426">
        <v>0</v>
      </c>
      <c r="H22" s="338">
        <f t="shared" ref="H22:H30" si="1">ROUND(F22*G22,2)</f>
        <v>0</v>
      </c>
    </row>
    <row r="23" spans="1:8" s="334" customFormat="1" ht="69">
      <c r="A23" s="337"/>
      <c r="B23" s="350" t="s">
        <v>1385</v>
      </c>
      <c r="C23" s="349" t="s">
        <v>1698</v>
      </c>
      <c r="D23" s="349"/>
      <c r="E23" s="347" t="s">
        <v>5</v>
      </c>
      <c r="F23" s="346">
        <v>10</v>
      </c>
      <c r="G23" s="426">
        <v>0</v>
      </c>
      <c r="H23" s="338">
        <f t="shared" si="1"/>
        <v>0</v>
      </c>
    </row>
    <row r="24" spans="1:8" s="334" customFormat="1" ht="62.25" customHeight="1">
      <c r="A24" s="337"/>
      <c r="B24" s="350" t="s">
        <v>1697</v>
      </c>
      <c r="C24" s="349" t="s">
        <v>1772</v>
      </c>
      <c r="D24" s="349"/>
      <c r="E24" s="347" t="s">
        <v>1642</v>
      </c>
      <c r="F24" s="346">
        <v>2</v>
      </c>
      <c r="G24" s="426">
        <v>0</v>
      </c>
      <c r="H24" s="338">
        <f t="shared" si="1"/>
        <v>0</v>
      </c>
    </row>
    <row r="25" spans="1:8" s="334" customFormat="1" ht="41.4">
      <c r="A25" s="337"/>
      <c r="B25" s="350" t="s">
        <v>1694</v>
      </c>
      <c r="C25" s="349" t="s">
        <v>1771</v>
      </c>
      <c r="D25" s="349"/>
      <c r="E25" s="347" t="s">
        <v>1695</v>
      </c>
      <c r="F25" s="346">
        <v>0.25</v>
      </c>
      <c r="G25" s="426">
        <v>0</v>
      </c>
      <c r="H25" s="338">
        <f t="shared" si="1"/>
        <v>0</v>
      </c>
    </row>
    <row r="26" spans="1:8" s="334" customFormat="1" ht="55.2">
      <c r="A26" s="337"/>
      <c r="B26" s="350" t="s">
        <v>1690</v>
      </c>
      <c r="C26" s="349" t="s">
        <v>1693</v>
      </c>
      <c r="D26" s="368"/>
      <c r="E26" s="347" t="s">
        <v>5</v>
      </c>
      <c r="F26" s="346">
        <v>50</v>
      </c>
      <c r="G26" s="426">
        <v>0</v>
      </c>
      <c r="H26" s="338">
        <f t="shared" si="1"/>
        <v>0</v>
      </c>
    </row>
    <row r="27" spans="1:8" s="334" customFormat="1" ht="55.2">
      <c r="A27" s="337"/>
      <c r="B27" s="350" t="s">
        <v>1688</v>
      </c>
      <c r="C27" s="349" t="s">
        <v>1691</v>
      </c>
      <c r="D27" s="368"/>
      <c r="E27" s="347" t="s">
        <v>5</v>
      </c>
      <c r="F27" s="346">
        <v>20</v>
      </c>
      <c r="G27" s="426">
        <v>0</v>
      </c>
      <c r="H27" s="338">
        <f t="shared" si="1"/>
        <v>0</v>
      </c>
    </row>
    <row r="28" spans="1:8" s="334" customFormat="1" ht="82.8">
      <c r="A28" s="337"/>
      <c r="B28" s="350" t="s">
        <v>1770</v>
      </c>
      <c r="C28" s="349" t="s">
        <v>1689</v>
      </c>
      <c r="D28" s="349"/>
      <c r="E28" s="347" t="s">
        <v>5</v>
      </c>
      <c r="F28" s="346">
        <v>60</v>
      </c>
      <c r="G28" s="426">
        <v>0</v>
      </c>
      <c r="H28" s="338">
        <f t="shared" si="1"/>
        <v>0</v>
      </c>
    </row>
    <row r="29" spans="1:8" s="334" customFormat="1" ht="82.8">
      <c r="A29" s="337"/>
      <c r="B29" s="350"/>
      <c r="C29" s="349" t="s">
        <v>1769</v>
      </c>
      <c r="D29" s="368"/>
      <c r="E29" s="347" t="s">
        <v>1642</v>
      </c>
      <c r="F29" s="346">
        <v>2</v>
      </c>
      <c r="G29" s="426">
        <v>0</v>
      </c>
      <c r="H29" s="338">
        <f t="shared" si="1"/>
        <v>0</v>
      </c>
    </row>
    <row r="30" spans="1:8" s="334" customFormat="1" ht="179.4">
      <c r="A30" s="337"/>
      <c r="B30" s="350" t="s">
        <v>1768</v>
      </c>
      <c r="C30" s="349" t="s">
        <v>1767</v>
      </c>
      <c r="D30" s="368"/>
      <c r="E30" s="347" t="s">
        <v>1642</v>
      </c>
      <c r="F30" s="346">
        <v>2</v>
      </c>
      <c r="G30" s="426">
        <v>0</v>
      </c>
      <c r="H30" s="338">
        <f t="shared" si="1"/>
        <v>0</v>
      </c>
    </row>
    <row r="31" spans="1:8" s="334" customFormat="1">
      <c r="A31" s="337"/>
      <c r="B31" s="356"/>
      <c r="C31" s="358"/>
      <c r="D31" s="357"/>
      <c r="E31" s="356"/>
      <c r="F31" s="356"/>
      <c r="G31" s="427"/>
      <c r="H31" s="339"/>
    </row>
    <row r="32" spans="1:8" s="334" customFormat="1">
      <c r="A32" s="337"/>
      <c r="B32" s="356"/>
      <c r="C32" s="358"/>
      <c r="D32" s="357"/>
      <c r="E32" s="356"/>
      <c r="F32" s="356"/>
      <c r="G32" s="427" t="s">
        <v>896</v>
      </c>
      <c r="H32" s="338">
        <f>SUM(H22:H30)</f>
        <v>0</v>
      </c>
    </row>
    <row r="33" spans="1:9" s="334" customFormat="1">
      <c r="A33" s="337"/>
      <c r="B33" s="356"/>
      <c r="C33" s="358"/>
      <c r="D33" s="357"/>
      <c r="E33" s="356"/>
      <c r="F33" s="356"/>
      <c r="G33" s="427"/>
      <c r="H33" s="338"/>
    </row>
    <row r="34" spans="1:9" s="334" customFormat="1">
      <c r="A34" s="337"/>
      <c r="B34" s="356"/>
      <c r="C34" s="358"/>
      <c r="D34" s="357"/>
      <c r="E34" s="356"/>
      <c r="F34" s="356"/>
      <c r="G34" s="427"/>
      <c r="H34" s="338"/>
    </row>
    <row r="35" spans="1:9" s="334" customFormat="1" ht="15.6">
      <c r="A35" s="337"/>
      <c r="B35" s="727" t="s">
        <v>1687</v>
      </c>
      <c r="C35" s="729"/>
      <c r="D35" s="729"/>
      <c r="E35" s="729"/>
      <c r="F35" s="729"/>
      <c r="G35" s="429"/>
      <c r="H35" s="366"/>
    </row>
    <row r="36" spans="1:9" s="334" customFormat="1" ht="15.6">
      <c r="A36" s="367"/>
      <c r="B36" s="336"/>
      <c r="C36" s="337"/>
      <c r="D36" s="337"/>
      <c r="E36" s="336"/>
      <c r="F36" s="336"/>
      <c r="G36" s="427"/>
      <c r="H36" s="339"/>
    </row>
    <row r="37" spans="1:9" s="365" customFormat="1" ht="15.6">
      <c r="A37" s="337"/>
      <c r="B37" s="355" t="s">
        <v>1666</v>
      </c>
      <c r="C37" s="354" t="s">
        <v>1665</v>
      </c>
      <c r="D37" s="353" t="s">
        <v>1664</v>
      </c>
      <c r="E37" s="352" t="s">
        <v>1663</v>
      </c>
      <c r="F37" s="351" t="s">
        <v>587</v>
      </c>
      <c r="G37" s="427" t="s">
        <v>1662</v>
      </c>
      <c r="H37" s="339" t="s">
        <v>1661</v>
      </c>
    </row>
    <row r="38" spans="1:9" s="334" customFormat="1" ht="27.6">
      <c r="A38" s="337"/>
      <c r="B38" s="376" t="s">
        <v>1686</v>
      </c>
      <c r="C38" s="391" t="s">
        <v>1766</v>
      </c>
      <c r="D38" s="390"/>
      <c r="E38" s="389"/>
      <c r="F38" s="388"/>
      <c r="G38" s="427"/>
      <c r="H38" s="339"/>
    </row>
    <row r="39" spans="1:9" s="334" customFormat="1" ht="179.4">
      <c r="A39" s="392">
        <v>44199</v>
      </c>
      <c r="B39" s="386" t="s">
        <v>1765</v>
      </c>
      <c r="C39" s="385" t="s">
        <v>1764</v>
      </c>
      <c r="D39" s="385" t="s">
        <v>1763</v>
      </c>
      <c r="E39" s="383" t="s">
        <v>1642</v>
      </c>
      <c r="F39" s="382">
        <v>1</v>
      </c>
      <c r="G39" s="426">
        <v>0</v>
      </c>
      <c r="H39" s="338">
        <f t="shared" ref="H39:H61" si="2">ROUND(F39*G39,2)</f>
        <v>0</v>
      </c>
      <c r="I39" s="364"/>
    </row>
    <row r="40" spans="1:9" s="334" customFormat="1" ht="55.2">
      <c r="A40" s="337"/>
      <c r="B40" s="386" t="s">
        <v>1762</v>
      </c>
      <c r="C40" s="385" t="s">
        <v>1761</v>
      </c>
      <c r="D40" s="385" t="s">
        <v>1760</v>
      </c>
      <c r="E40" s="383" t="s">
        <v>11</v>
      </c>
      <c r="F40" s="382">
        <v>2</v>
      </c>
      <c r="G40" s="426">
        <v>0</v>
      </c>
      <c r="H40" s="338">
        <f t="shared" si="2"/>
        <v>0</v>
      </c>
      <c r="I40" s="364"/>
    </row>
    <row r="41" spans="1:9" s="334" customFormat="1" ht="55.2">
      <c r="A41" s="337"/>
      <c r="B41" s="386" t="s">
        <v>1759</v>
      </c>
      <c r="C41" s="385" t="s">
        <v>1758</v>
      </c>
      <c r="D41" s="385"/>
      <c r="E41" s="383" t="s">
        <v>1642</v>
      </c>
      <c r="F41" s="382">
        <v>3</v>
      </c>
      <c r="G41" s="426">
        <v>0</v>
      </c>
      <c r="H41" s="338">
        <f t="shared" si="2"/>
        <v>0</v>
      </c>
      <c r="I41" s="364"/>
    </row>
    <row r="42" spans="1:9" s="334" customFormat="1" ht="55.2">
      <c r="A42" s="337"/>
      <c r="B42" s="386" t="s">
        <v>1757</v>
      </c>
      <c r="C42" s="385" t="s">
        <v>1756</v>
      </c>
      <c r="D42" s="385" t="s">
        <v>1755</v>
      </c>
      <c r="E42" s="383" t="s">
        <v>11</v>
      </c>
      <c r="F42" s="382">
        <v>1</v>
      </c>
      <c r="G42" s="426">
        <v>0</v>
      </c>
      <c r="H42" s="338">
        <f t="shared" si="2"/>
        <v>0</v>
      </c>
      <c r="I42" s="364"/>
    </row>
    <row r="43" spans="1:9" s="334" customFormat="1" ht="41.4">
      <c r="A43" s="337"/>
      <c r="B43" s="386" t="s">
        <v>1754</v>
      </c>
      <c r="C43" s="385" t="s">
        <v>1753</v>
      </c>
      <c r="D43" s="385" t="s">
        <v>1750</v>
      </c>
      <c r="E43" s="383" t="s">
        <v>11</v>
      </c>
      <c r="F43" s="382">
        <v>1</v>
      </c>
      <c r="G43" s="426">
        <v>0</v>
      </c>
      <c r="H43" s="338">
        <f t="shared" si="2"/>
        <v>0</v>
      </c>
      <c r="I43" s="364"/>
    </row>
    <row r="44" spans="1:9" s="334" customFormat="1" ht="55.2">
      <c r="A44" s="337"/>
      <c r="B44" s="386" t="s">
        <v>1752</v>
      </c>
      <c r="C44" s="385" t="s">
        <v>1751</v>
      </c>
      <c r="D44" s="385" t="s">
        <v>1750</v>
      </c>
      <c r="E44" s="383" t="s">
        <v>11</v>
      </c>
      <c r="F44" s="382">
        <v>3</v>
      </c>
      <c r="G44" s="426">
        <v>0</v>
      </c>
      <c r="H44" s="338">
        <f t="shared" si="2"/>
        <v>0</v>
      </c>
      <c r="I44" s="364"/>
    </row>
    <row r="45" spans="1:9" s="334" customFormat="1" ht="69">
      <c r="A45" s="337"/>
      <c r="B45" s="386" t="s">
        <v>1749</v>
      </c>
      <c r="C45" s="385" t="s">
        <v>1748</v>
      </c>
      <c r="D45" s="385" t="s">
        <v>1747</v>
      </c>
      <c r="E45" s="383" t="s">
        <v>11</v>
      </c>
      <c r="F45" s="382">
        <v>1</v>
      </c>
      <c r="G45" s="426">
        <v>0</v>
      </c>
      <c r="H45" s="338">
        <f t="shared" si="2"/>
        <v>0</v>
      </c>
      <c r="I45" s="364"/>
    </row>
    <row r="46" spans="1:9" s="334" customFormat="1" ht="41.4">
      <c r="A46" s="337"/>
      <c r="B46" s="386" t="s">
        <v>1746</v>
      </c>
      <c r="C46" s="385" t="s">
        <v>1745</v>
      </c>
      <c r="D46" s="385" t="s">
        <v>1744</v>
      </c>
      <c r="E46" s="383" t="s">
        <v>11</v>
      </c>
      <c r="F46" s="382">
        <v>1</v>
      </c>
      <c r="G46" s="426">
        <v>0</v>
      </c>
      <c r="H46" s="338">
        <f t="shared" si="2"/>
        <v>0</v>
      </c>
      <c r="I46" s="364"/>
    </row>
    <row r="47" spans="1:9" s="334" customFormat="1" ht="27.6">
      <c r="A47" s="337"/>
      <c r="B47" s="386" t="s">
        <v>1743</v>
      </c>
      <c r="C47" s="385" t="s">
        <v>1742</v>
      </c>
      <c r="D47" s="385"/>
      <c r="E47" s="383" t="s">
        <v>1642</v>
      </c>
      <c r="F47" s="382">
        <v>1</v>
      </c>
      <c r="G47" s="426">
        <v>0</v>
      </c>
      <c r="H47" s="338">
        <f t="shared" si="2"/>
        <v>0</v>
      </c>
      <c r="I47" s="364"/>
    </row>
    <row r="48" spans="1:9" s="334" customFormat="1" ht="55.2">
      <c r="A48" s="337"/>
      <c r="B48" s="386" t="s">
        <v>1741</v>
      </c>
      <c r="C48" s="385" t="s">
        <v>1740</v>
      </c>
      <c r="D48" s="385"/>
      <c r="E48" s="383" t="s">
        <v>1642</v>
      </c>
      <c r="F48" s="382">
        <v>1</v>
      </c>
      <c r="G48" s="426">
        <v>0</v>
      </c>
      <c r="H48" s="338">
        <f t="shared" si="2"/>
        <v>0</v>
      </c>
      <c r="I48" s="364"/>
    </row>
    <row r="49" spans="1:9" s="334" customFormat="1" ht="110.4">
      <c r="A49" s="337"/>
      <c r="B49" s="381" t="s">
        <v>1739</v>
      </c>
      <c r="C49" s="363" t="s">
        <v>1738</v>
      </c>
      <c r="D49" s="363"/>
      <c r="E49" s="379" t="s">
        <v>1642</v>
      </c>
      <c r="F49" s="378">
        <v>1</v>
      </c>
      <c r="G49" s="426">
        <v>0</v>
      </c>
      <c r="H49" s="338">
        <f t="shared" si="2"/>
        <v>0</v>
      </c>
      <c r="I49" s="364"/>
    </row>
    <row r="50" spans="1:9" s="334" customFormat="1" ht="27.6">
      <c r="A50" s="337"/>
      <c r="B50" s="376" t="s">
        <v>1684</v>
      </c>
      <c r="C50" s="368" t="s">
        <v>1737</v>
      </c>
      <c r="D50" s="387"/>
      <c r="E50" s="375" t="s">
        <v>1642</v>
      </c>
      <c r="F50" s="374">
        <v>1</v>
      </c>
      <c r="G50" s="426">
        <v>0</v>
      </c>
      <c r="H50" s="338">
        <f t="shared" si="2"/>
        <v>0</v>
      </c>
      <c r="I50" s="364"/>
    </row>
    <row r="51" spans="1:9" s="334" customFormat="1" ht="138">
      <c r="A51" s="337"/>
      <c r="B51" s="386" t="s">
        <v>1736</v>
      </c>
      <c r="C51" s="385" t="s">
        <v>1735</v>
      </c>
      <c r="D51" s="384"/>
      <c r="E51" s="383"/>
      <c r="F51" s="382"/>
      <c r="G51" s="426"/>
      <c r="H51" s="338">
        <f t="shared" si="2"/>
        <v>0</v>
      </c>
      <c r="I51" s="364"/>
    </row>
    <row r="52" spans="1:9" s="334" customFormat="1" ht="110.4">
      <c r="A52" s="337"/>
      <c r="B52" s="386" t="s">
        <v>1734</v>
      </c>
      <c r="C52" s="385" t="s">
        <v>1733</v>
      </c>
      <c r="D52" s="384"/>
      <c r="E52" s="383"/>
      <c r="F52" s="382"/>
      <c r="G52" s="426"/>
      <c r="H52" s="338">
        <f t="shared" si="2"/>
        <v>0</v>
      </c>
      <c r="I52" s="359"/>
    </row>
    <row r="53" spans="1:9" s="334" customFormat="1" ht="27.6">
      <c r="A53" s="337"/>
      <c r="B53" s="381" t="s">
        <v>1732</v>
      </c>
      <c r="C53" s="363" t="s">
        <v>1731</v>
      </c>
      <c r="D53" s="380"/>
      <c r="E53" s="379"/>
      <c r="F53" s="378"/>
      <c r="G53" s="426"/>
      <c r="H53" s="338">
        <f t="shared" si="2"/>
        <v>0</v>
      </c>
      <c r="I53" s="359"/>
    </row>
    <row r="54" spans="1:9" s="334" customFormat="1" ht="69">
      <c r="A54" s="337"/>
      <c r="B54" s="350" t="s">
        <v>1684</v>
      </c>
      <c r="C54" s="349" t="s">
        <v>1730</v>
      </c>
      <c r="D54" s="360"/>
      <c r="E54" s="347" t="s">
        <v>1642</v>
      </c>
      <c r="F54" s="346">
        <v>2</v>
      </c>
      <c r="G54" s="426">
        <v>0</v>
      </c>
      <c r="H54" s="338">
        <f t="shared" si="2"/>
        <v>0</v>
      </c>
      <c r="I54" s="359"/>
    </row>
    <row r="55" spans="1:9" s="334" customFormat="1" ht="69">
      <c r="A55" s="337"/>
      <c r="B55" s="350" t="s">
        <v>1682</v>
      </c>
      <c r="C55" s="349" t="s">
        <v>1729</v>
      </c>
      <c r="D55" s="360"/>
      <c r="E55" s="347" t="s">
        <v>1642</v>
      </c>
      <c r="F55" s="346">
        <v>1</v>
      </c>
      <c r="G55" s="426">
        <v>0</v>
      </c>
      <c r="H55" s="338">
        <f t="shared" si="2"/>
        <v>0</v>
      </c>
      <c r="I55" s="359"/>
    </row>
    <row r="56" spans="1:9" s="334" customFormat="1" ht="69">
      <c r="A56" s="337"/>
      <c r="B56" s="350" t="s">
        <v>1680</v>
      </c>
      <c r="C56" s="349" t="s">
        <v>1728</v>
      </c>
      <c r="D56" s="360"/>
      <c r="E56" s="347" t="s">
        <v>1642</v>
      </c>
      <c r="F56" s="346">
        <v>1</v>
      </c>
      <c r="G56" s="426">
        <v>0</v>
      </c>
      <c r="H56" s="338">
        <f t="shared" si="2"/>
        <v>0</v>
      </c>
      <c r="I56" s="359"/>
    </row>
    <row r="57" spans="1:9" s="334" customFormat="1" ht="55.2">
      <c r="A57" s="337"/>
      <c r="B57" s="350" t="s">
        <v>1678</v>
      </c>
      <c r="C57" s="349" t="s">
        <v>1727</v>
      </c>
      <c r="D57" s="360"/>
      <c r="E57" s="347" t="s">
        <v>1642</v>
      </c>
      <c r="F57" s="346">
        <v>1</v>
      </c>
      <c r="G57" s="426">
        <v>0</v>
      </c>
      <c r="H57" s="338">
        <f t="shared" si="2"/>
        <v>0</v>
      </c>
      <c r="I57" s="359"/>
    </row>
    <row r="58" spans="1:9" s="334" customFormat="1" ht="124.2">
      <c r="A58" s="337"/>
      <c r="B58" s="350" t="s">
        <v>1675</v>
      </c>
      <c r="C58" s="363" t="s">
        <v>1726</v>
      </c>
      <c r="D58" s="363" t="s">
        <v>1725</v>
      </c>
      <c r="E58" s="379" t="s">
        <v>11</v>
      </c>
      <c r="F58" s="378">
        <v>2</v>
      </c>
      <c r="G58" s="426">
        <v>0</v>
      </c>
      <c r="H58" s="338">
        <f t="shared" si="2"/>
        <v>0</v>
      </c>
      <c r="I58" s="359"/>
    </row>
    <row r="59" spans="1:9" s="334" customFormat="1" ht="55.2">
      <c r="A59" s="337"/>
      <c r="B59" s="350" t="s">
        <v>1672</v>
      </c>
      <c r="C59" s="349" t="s">
        <v>1724</v>
      </c>
      <c r="D59" s="349"/>
      <c r="E59" s="349" t="s">
        <v>1642</v>
      </c>
      <c r="F59" s="361">
        <v>2</v>
      </c>
      <c r="G59" s="426">
        <v>0</v>
      </c>
      <c r="H59" s="338">
        <f t="shared" si="2"/>
        <v>0</v>
      </c>
      <c r="I59" s="359"/>
    </row>
    <row r="60" spans="1:9" s="334" customFormat="1" ht="82.8">
      <c r="A60" s="337"/>
      <c r="B60" s="350" t="s">
        <v>1670</v>
      </c>
      <c r="C60" s="349" t="s">
        <v>1671</v>
      </c>
      <c r="D60" s="360"/>
      <c r="E60" s="347" t="s">
        <v>5</v>
      </c>
      <c r="F60" s="346">
        <v>20</v>
      </c>
      <c r="G60" s="426">
        <v>0</v>
      </c>
      <c r="H60" s="338">
        <f t="shared" si="2"/>
        <v>0</v>
      </c>
      <c r="I60" s="359"/>
    </row>
    <row r="61" spans="1:9" s="334" customFormat="1" ht="27.6">
      <c r="A61" s="337"/>
      <c r="B61" s="350" t="s">
        <v>1668</v>
      </c>
      <c r="C61" s="349" t="s">
        <v>1669</v>
      </c>
      <c r="D61" s="360"/>
      <c r="E61" s="347" t="s">
        <v>1642</v>
      </c>
      <c r="F61" s="346">
        <v>2</v>
      </c>
      <c r="G61" s="426">
        <v>0</v>
      </c>
      <c r="H61" s="338">
        <f t="shared" si="2"/>
        <v>0</v>
      </c>
      <c r="I61" s="359"/>
    </row>
    <row r="62" spans="1:9" s="334" customFormat="1">
      <c r="A62" s="337"/>
      <c r="B62" s="356"/>
      <c r="C62" s="358"/>
      <c r="D62" s="357"/>
      <c r="E62" s="356"/>
      <c r="F62" s="356"/>
      <c r="G62" s="427"/>
      <c r="H62" s="338"/>
      <c r="I62" s="359"/>
    </row>
    <row r="63" spans="1:9" s="334" customFormat="1">
      <c r="A63" s="337"/>
      <c r="B63" s="356"/>
      <c r="C63" s="358"/>
      <c r="D63" s="357"/>
      <c r="E63" s="356"/>
      <c r="F63" s="356"/>
      <c r="G63" s="427" t="s">
        <v>896</v>
      </c>
      <c r="H63" s="338">
        <f>SUM(H50:H61)</f>
        <v>0</v>
      </c>
      <c r="I63" s="359"/>
    </row>
    <row r="64" spans="1:9" s="334" customFormat="1">
      <c r="A64" s="337"/>
      <c r="B64" s="356"/>
      <c r="C64" s="358"/>
      <c r="D64" s="357"/>
      <c r="E64" s="356"/>
      <c r="F64" s="356"/>
      <c r="G64" s="427"/>
      <c r="H64" s="338"/>
      <c r="I64" s="359"/>
    </row>
    <row r="65" spans="1:8" s="334" customFormat="1">
      <c r="A65" s="337"/>
      <c r="B65" s="356"/>
      <c r="C65" s="358"/>
      <c r="D65" s="357"/>
      <c r="E65" s="356"/>
      <c r="F65" s="356"/>
      <c r="G65" s="427"/>
      <c r="H65" s="338"/>
    </row>
    <row r="66" spans="1:8" s="334" customFormat="1" ht="15.6">
      <c r="A66" s="337"/>
      <c r="B66" s="727" t="s">
        <v>1667</v>
      </c>
      <c r="C66" s="727"/>
      <c r="D66" s="727"/>
      <c r="E66" s="727"/>
      <c r="F66" s="727"/>
      <c r="G66" s="427"/>
      <c r="H66" s="339"/>
    </row>
    <row r="67" spans="1:8" s="334" customFormat="1">
      <c r="A67" s="337"/>
      <c r="B67" s="336"/>
      <c r="C67" s="337"/>
      <c r="D67" s="337"/>
      <c r="E67" s="336"/>
      <c r="F67" s="336"/>
      <c r="G67" s="427"/>
      <c r="H67" s="339"/>
    </row>
    <row r="68" spans="1:8" s="334" customFormat="1">
      <c r="A68" s="337"/>
      <c r="B68" s="355" t="s">
        <v>1666</v>
      </c>
      <c r="C68" s="354" t="s">
        <v>1665</v>
      </c>
      <c r="D68" s="353" t="s">
        <v>1664</v>
      </c>
      <c r="E68" s="352" t="s">
        <v>1663</v>
      </c>
      <c r="F68" s="351" t="s">
        <v>587</v>
      </c>
      <c r="G68" s="427" t="s">
        <v>1662</v>
      </c>
      <c r="H68" s="339" t="s">
        <v>1661</v>
      </c>
    </row>
    <row r="69" spans="1:8" s="334" customFormat="1" ht="55.2">
      <c r="A69" s="337"/>
      <c r="B69" s="350" t="s">
        <v>1660</v>
      </c>
      <c r="C69" s="349" t="s">
        <v>1723</v>
      </c>
      <c r="D69" s="348"/>
      <c r="E69" s="347" t="s">
        <v>5</v>
      </c>
      <c r="F69" s="346">
        <v>20</v>
      </c>
      <c r="G69" s="426">
        <v>0</v>
      </c>
      <c r="H69" s="338">
        <f t="shared" ref="H69:H74" si="3">ROUND(F69*G69,2)</f>
        <v>0</v>
      </c>
    </row>
    <row r="70" spans="1:8" s="334" customFormat="1" ht="41.4">
      <c r="A70" s="337"/>
      <c r="B70" s="350" t="s">
        <v>1658</v>
      </c>
      <c r="C70" s="349" t="s">
        <v>1722</v>
      </c>
      <c r="D70" s="348"/>
      <c r="E70" s="347" t="s">
        <v>1642</v>
      </c>
      <c r="F70" s="346">
        <v>1</v>
      </c>
      <c r="G70" s="426">
        <v>0</v>
      </c>
      <c r="H70" s="338">
        <f t="shared" si="3"/>
        <v>0</v>
      </c>
    </row>
    <row r="71" spans="1:8" s="334" customFormat="1" ht="41.4">
      <c r="A71" s="337"/>
      <c r="B71" s="350" t="s">
        <v>1656</v>
      </c>
      <c r="C71" s="349" t="s">
        <v>1649</v>
      </c>
      <c r="D71" s="348"/>
      <c r="E71" s="347" t="s">
        <v>1642</v>
      </c>
      <c r="F71" s="346">
        <v>1</v>
      </c>
      <c r="G71" s="426">
        <v>0</v>
      </c>
      <c r="H71" s="338">
        <f t="shared" si="3"/>
        <v>0</v>
      </c>
    </row>
    <row r="72" spans="1:8" s="334" customFormat="1" ht="82.8">
      <c r="A72" s="337"/>
      <c r="B72" s="350" t="s">
        <v>1654</v>
      </c>
      <c r="C72" s="349" t="s">
        <v>1721</v>
      </c>
      <c r="D72" s="348"/>
      <c r="E72" s="347" t="s">
        <v>1642</v>
      </c>
      <c r="F72" s="346">
        <v>1</v>
      </c>
      <c r="G72" s="426">
        <v>0</v>
      </c>
      <c r="H72" s="338">
        <f t="shared" si="3"/>
        <v>0</v>
      </c>
    </row>
    <row r="73" spans="1:8" s="334" customFormat="1" ht="96.6">
      <c r="A73" s="337"/>
      <c r="B73" s="350" t="s">
        <v>1652</v>
      </c>
      <c r="C73" s="349" t="s">
        <v>1645</v>
      </c>
      <c r="D73" s="348"/>
      <c r="E73" s="347" t="s">
        <v>1642</v>
      </c>
      <c r="F73" s="346">
        <v>1</v>
      </c>
      <c r="G73" s="426">
        <v>0</v>
      </c>
      <c r="H73" s="338">
        <f t="shared" si="3"/>
        <v>0</v>
      </c>
    </row>
    <row r="74" spans="1:8" s="334" customFormat="1" ht="55.2">
      <c r="A74" s="337"/>
      <c r="B74" s="345" t="s">
        <v>1650</v>
      </c>
      <c r="C74" s="344" t="s">
        <v>1643</v>
      </c>
      <c r="D74" s="343"/>
      <c r="E74" s="342" t="s">
        <v>1642</v>
      </c>
      <c r="F74" s="341">
        <v>1</v>
      </c>
      <c r="G74" s="426">
        <v>0</v>
      </c>
      <c r="H74" s="338">
        <f t="shared" si="3"/>
        <v>0</v>
      </c>
    </row>
    <row r="75" spans="1:8" s="334" customFormat="1">
      <c r="A75" s="337"/>
      <c r="B75" s="336"/>
      <c r="C75" s="337"/>
      <c r="D75" s="337"/>
      <c r="E75" s="336"/>
      <c r="F75" s="336"/>
      <c r="G75" s="339"/>
      <c r="H75" s="339"/>
    </row>
    <row r="76" spans="1:8" s="334" customFormat="1">
      <c r="A76" s="337"/>
      <c r="B76" s="340"/>
      <c r="C76" s="337"/>
      <c r="D76" s="337"/>
      <c r="E76" s="336"/>
      <c r="F76" s="336"/>
      <c r="G76" s="339" t="s">
        <v>896</v>
      </c>
      <c r="H76" s="338">
        <f>SUM(H69:H74)</f>
        <v>0</v>
      </c>
    </row>
    <row r="77" spans="1:8" s="334" customFormat="1">
      <c r="A77" s="337"/>
      <c r="B77" s="340"/>
      <c r="C77" s="337"/>
      <c r="D77" s="337"/>
      <c r="E77" s="336"/>
      <c r="F77" s="336"/>
      <c r="G77" s="339"/>
      <c r="H77" s="338"/>
    </row>
    <row r="78" spans="1:8" s="334" customFormat="1" ht="14.4" thickBot="1">
      <c r="A78" s="337"/>
      <c r="B78" s="340"/>
      <c r="C78" s="337"/>
      <c r="D78" s="337"/>
      <c r="E78" s="336"/>
      <c r="F78" s="336"/>
      <c r="G78" s="339"/>
      <c r="H78" s="338"/>
    </row>
    <row r="79" spans="1:8" s="334" customFormat="1" ht="14.4" thickBot="1">
      <c r="A79" s="337"/>
      <c r="B79" s="336"/>
      <c r="C79" s="725" t="s">
        <v>942</v>
      </c>
      <c r="D79" s="726"/>
      <c r="E79" s="726"/>
      <c r="F79" s="726"/>
      <c r="G79" s="398"/>
      <c r="H79" s="399">
        <f>H76+H63+H32+H16</f>
        <v>0</v>
      </c>
    </row>
    <row r="80" spans="1:8" s="334" customFormat="1" ht="14.4">
      <c r="A80" s="337"/>
      <c r="B80" s="333"/>
      <c r="C80" s="331"/>
      <c r="D80" s="331"/>
      <c r="E80" s="333"/>
      <c r="F80" s="333"/>
      <c r="G80" s="332"/>
      <c r="H80" s="332"/>
    </row>
    <row r="81" spans="1:8" s="334" customFormat="1" ht="14.4">
      <c r="A81" s="337"/>
      <c r="B81" s="333"/>
      <c r="C81" s="331"/>
      <c r="D81" s="331"/>
      <c r="E81" s="333"/>
      <c r="F81" s="333"/>
      <c r="G81" s="332"/>
      <c r="H81" s="332"/>
    </row>
    <row r="82" spans="1:8" s="334" customFormat="1" ht="255" customHeight="1">
      <c r="A82" s="331"/>
      <c r="B82" s="333"/>
      <c r="C82" s="331"/>
      <c r="D82" s="331"/>
      <c r="E82" s="333"/>
      <c r="F82" s="333"/>
      <c r="G82" s="332"/>
      <c r="H82" s="332"/>
    </row>
  </sheetData>
  <sheetProtection algorithmName="SHA-512" hashValue="OmaZ8ysEpwgjeNCGqdQBLWnioiGxizqIBOWcmSSzWy97cxSUiJRKMOnbT5BcBKOODcQH/qKHk/FgYBGGTltjxg==" saltValue="fCL/cxd5JB/5YgKZ2aUTRA==" spinCount="100000" sheet="1" objects="1" scenarios="1"/>
  <mergeCells count="6">
    <mergeCell ref="C79:F79"/>
    <mergeCell ref="B2:F2"/>
    <mergeCell ref="B4:F4"/>
    <mergeCell ref="B19:F19"/>
    <mergeCell ref="B35:F35"/>
    <mergeCell ref="B66:F66"/>
  </mergeCells>
  <pageMargins left="0.78740157480314965" right="0.39370078740157483" top="0.59055118110236227" bottom="0.59055118110236227" header="0.39370078740157483" footer="0.39370078740157483"/>
  <pageSetup paperSize="9" orientation="portrait" copies="6" r:id="rId1"/>
  <headerFooter alignWithMargins="0">
    <oddHeader>&amp;L&amp;"-,Običajno"JR prehod G. Radgona - semaforizacija&amp;R&amp;"-,Običajno"&amp;8&amp;P/&amp;N</oddHeader>
    <oddFooter>&amp;C&amp;"-,Regular"&amp;8Datoteka: &amp;F</oddFooter>
  </headerFooter>
  <rowBreaks count="3" manualBreakCount="3">
    <brk id="18" max="16383" man="1"/>
    <brk id="35" max="16383" man="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B348"/>
  <sheetViews>
    <sheetView view="pageBreakPreview" topLeftCell="A51" zoomScale="85" zoomScaleNormal="90" zoomScaleSheetLayoutView="85" workbookViewId="0">
      <selection activeCell="O57" sqref="O57"/>
    </sheetView>
  </sheetViews>
  <sheetFormatPr defaultColWidth="9.109375" defaultRowHeight="13.2"/>
  <cols>
    <col min="1" max="1" width="5.33203125" style="451" customWidth="1"/>
    <col min="2" max="2" width="4.109375" style="600" customWidth="1"/>
    <col min="3" max="3" width="26.44140625" style="451" customWidth="1"/>
    <col min="4" max="4" width="4.6640625" style="451" customWidth="1"/>
    <col min="5" max="5" width="6.109375" style="452" customWidth="1"/>
    <col min="6" max="6" width="10.109375" style="488" customWidth="1"/>
    <col min="7" max="7" width="19.5546875" style="453" customWidth="1"/>
    <col min="8" max="9" width="9.109375" style="445"/>
    <col min="10" max="10" width="5.33203125" style="445" customWidth="1"/>
    <col min="11" max="11" width="4.109375" style="601" customWidth="1"/>
    <col min="12" max="12" width="26.44140625" style="445" customWidth="1"/>
    <col min="13" max="13" width="4.6640625" style="445" customWidth="1"/>
    <col min="14" max="14" width="6.109375" style="456" customWidth="1"/>
    <col min="15" max="15" width="10.109375" style="489" customWidth="1"/>
    <col min="16" max="16" width="19.5546875" style="457" customWidth="1"/>
    <col min="17" max="18" width="9.109375" style="445"/>
    <col min="19" max="19" width="5.33203125" style="445" customWidth="1"/>
    <col min="20" max="20" width="4.109375" style="601" customWidth="1"/>
    <col min="21" max="21" width="26.44140625" style="445" customWidth="1"/>
    <col min="22" max="22" width="4.6640625" style="445" customWidth="1"/>
    <col min="23" max="23" width="6.109375" style="456" customWidth="1"/>
    <col min="24" max="24" width="10.109375" style="489" customWidth="1"/>
    <col min="25" max="25" width="19.5546875" style="457" customWidth="1"/>
    <col min="26" max="26" width="9.109375" style="445"/>
    <col min="27" max="27" width="9.109375" style="602"/>
    <col min="28" max="28" width="10.109375" style="602" bestFit="1" customWidth="1"/>
    <col min="29" max="16384" width="9.109375" style="445"/>
  </cols>
  <sheetData>
    <row r="3" spans="1:25" ht="21">
      <c r="A3" s="678" t="s">
        <v>110</v>
      </c>
      <c r="B3" s="678"/>
      <c r="C3" s="678"/>
      <c r="D3" s="678"/>
      <c r="E3" s="678"/>
      <c r="F3" s="678"/>
      <c r="G3" s="678"/>
      <c r="J3" s="667" t="s">
        <v>110</v>
      </c>
      <c r="K3" s="667"/>
      <c r="L3" s="667"/>
      <c r="M3" s="667"/>
      <c r="N3" s="667"/>
      <c r="O3" s="667"/>
      <c r="P3" s="667"/>
      <c r="S3" s="667" t="s">
        <v>110</v>
      </c>
      <c r="T3" s="667"/>
      <c r="U3" s="667"/>
      <c r="V3" s="667"/>
      <c r="W3" s="667"/>
      <c r="X3" s="667"/>
      <c r="Y3" s="667"/>
    </row>
    <row r="4" spans="1:25" ht="21">
      <c r="A4" s="678" t="s">
        <v>208</v>
      </c>
      <c r="B4" s="678"/>
      <c r="C4" s="678"/>
      <c r="D4" s="678"/>
      <c r="E4" s="678"/>
      <c r="F4" s="678"/>
      <c r="G4" s="678"/>
      <c r="J4" s="667" t="s">
        <v>208</v>
      </c>
      <c r="K4" s="667"/>
      <c r="L4" s="667"/>
      <c r="M4" s="667"/>
      <c r="N4" s="667"/>
      <c r="O4" s="667"/>
      <c r="P4" s="667"/>
      <c r="S4" s="667" t="s">
        <v>208</v>
      </c>
      <c r="T4" s="667"/>
      <c r="U4" s="667"/>
      <c r="V4" s="667"/>
      <c r="W4" s="667"/>
      <c r="X4" s="667"/>
      <c r="Y4" s="667"/>
    </row>
    <row r="5" spans="1:25" ht="21">
      <c r="A5" s="679" t="s">
        <v>818</v>
      </c>
      <c r="B5" s="679"/>
      <c r="C5" s="679"/>
      <c r="D5" s="679"/>
      <c r="E5" s="679"/>
      <c r="F5" s="679"/>
      <c r="G5" s="679"/>
      <c r="J5" s="668" t="s">
        <v>818</v>
      </c>
      <c r="K5" s="668"/>
      <c r="L5" s="668"/>
      <c r="M5" s="668"/>
      <c r="N5" s="668"/>
      <c r="O5" s="668"/>
      <c r="P5" s="668"/>
      <c r="S5" s="668" t="s">
        <v>818</v>
      </c>
      <c r="T5" s="668"/>
      <c r="U5" s="668"/>
      <c r="V5" s="668"/>
      <c r="W5" s="668"/>
      <c r="X5" s="668"/>
      <c r="Y5" s="668"/>
    </row>
    <row r="6" spans="1:25" ht="21">
      <c r="A6" s="678" t="s">
        <v>278</v>
      </c>
      <c r="B6" s="678"/>
      <c r="C6" s="678"/>
      <c r="D6" s="678"/>
      <c r="E6" s="678"/>
      <c r="F6" s="678"/>
      <c r="G6" s="678"/>
      <c r="J6" s="667" t="s">
        <v>278</v>
      </c>
      <c r="K6" s="667"/>
      <c r="L6" s="667"/>
      <c r="M6" s="667"/>
      <c r="N6" s="667"/>
      <c r="O6" s="667"/>
      <c r="P6" s="667"/>
      <c r="S6" s="667" t="s">
        <v>278</v>
      </c>
      <c r="T6" s="667"/>
      <c r="U6" s="667"/>
      <c r="V6" s="667"/>
      <c r="W6" s="667"/>
      <c r="X6" s="667"/>
      <c r="Y6" s="667"/>
    </row>
    <row r="7" spans="1:25" ht="21">
      <c r="A7" s="446"/>
      <c r="B7" s="603"/>
      <c r="C7" s="446"/>
      <c r="D7" s="446"/>
      <c r="E7" s="446"/>
      <c r="F7" s="604"/>
      <c r="G7" s="448"/>
      <c r="J7" s="667" t="s">
        <v>872</v>
      </c>
      <c r="K7" s="667"/>
      <c r="L7" s="667"/>
      <c r="M7" s="667"/>
      <c r="N7" s="667"/>
      <c r="O7" s="667"/>
      <c r="P7" s="667"/>
      <c r="S7" s="667" t="s">
        <v>873</v>
      </c>
      <c r="T7" s="667"/>
      <c r="U7" s="667"/>
      <c r="V7" s="667"/>
      <c r="W7" s="667"/>
      <c r="X7" s="667"/>
      <c r="Y7" s="667"/>
    </row>
    <row r="8" spans="1:25">
      <c r="A8" s="449"/>
      <c r="B8" s="450"/>
      <c r="J8" s="454"/>
      <c r="K8" s="455"/>
      <c r="S8" s="454"/>
      <c r="T8" s="455"/>
    </row>
    <row r="9" spans="1:25" ht="15.6">
      <c r="A9" s="458" t="s">
        <v>2</v>
      </c>
      <c r="B9" s="605"/>
      <c r="J9" s="460" t="s">
        <v>2</v>
      </c>
      <c r="K9" s="606"/>
      <c r="S9" s="460" t="s">
        <v>2</v>
      </c>
      <c r="T9" s="606"/>
    </row>
    <row r="10" spans="1:25" ht="15.6">
      <c r="A10" s="458"/>
      <c r="B10" s="605"/>
      <c r="J10" s="460"/>
      <c r="K10" s="606"/>
      <c r="S10" s="460"/>
      <c r="T10" s="606"/>
    </row>
    <row r="11" spans="1:25">
      <c r="A11" s="449"/>
      <c r="B11" s="450"/>
      <c r="G11" s="462" t="s">
        <v>1</v>
      </c>
      <c r="J11" s="454"/>
      <c r="K11" s="455"/>
      <c r="P11" s="463" t="s">
        <v>1</v>
      </c>
      <c r="S11" s="454"/>
      <c r="T11" s="455"/>
      <c r="Y11" s="463" t="s">
        <v>1</v>
      </c>
    </row>
    <row r="12" spans="1:25">
      <c r="A12" s="449"/>
      <c r="B12" s="450"/>
      <c r="G12" s="464"/>
      <c r="J12" s="454"/>
      <c r="K12" s="455"/>
      <c r="P12" s="465"/>
      <c r="S12" s="454"/>
      <c r="T12" s="455"/>
      <c r="Y12" s="465"/>
    </row>
    <row r="13" spans="1:25">
      <c r="A13" s="449" t="s">
        <v>12</v>
      </c>
      <c r="B13" s="450"/>
      <c r="C13" s="451" t="s">
        <v>0</v>
      </c>
      <c r="G13" s="466">
        <f>G97</f>
        <v>0</v>
      </c>
      <c r="J13" s="454" t="s">
        <v>12</v>
      </c>
      <c r="K13" s="455"/>
      <c r="L13" s="445" t="s">
        <v>0</v>
      </c>
      <c r="P13" s="467">
        <f>P97</f>
        <v>1466</v>
      </c>
      <c r="S13" s="454" t="s">
        <v>12</v>
      </c>
      <c r="T13" s="455"/>
      <c r="U13" s="445" t="s">
        <v>0</v>
      </c>
      <c r="Y13" s="467">
        <f>Y97</f>
        <v>0</v>
      </c>
    </row>
    <row r="14" spans="1:25">
      <c r="A14" s="449"/>
      <c r="B14" s="450"/>
      <c r="J14" s="454"/>
      <c r="K14" s="455"/>
      <c r="S14" s="454"/>
      <c r="T14" s="455"/>
    </row>
    <row r="15" spans="1:25">
      <c r="A15" s="449"/>
      <c r="B15" s="450"/>
      <c r="J15" s="454"/>
      <c r="K15" s="455"/>
      <c r="S15" s="454"/>
      <c r="T15" s="455"/>
    </row>
    <row r="16" spans="1:25">
      <c r="A16" s="449" t="s">
        <v>13</v>
      </c>
      <c r="B16" s="450"/>
      <c r="C16" s="451" t="s">
        <v>8</v>
      </c>
      <c r="G16" s="466">
        <f>G130</f>
        <v>0</v>
      </c>
      <c r="J16" s="454" t="s">
        <v>13</v>
      </c>
      <c r="K16" s="455"/>
      <c r="L16" s="445" t="s">
        <v>8</v>
      </c>
      <c r="P16" s="467">
        <f>P130</f>
        <v>0</v>
      </c>
      <c r="S16" s="454" t="s">
        <v>13</v>
      </c>
      <c r="T16" s="455"/>
      <c r="U16" s="445" t="s">
        <v>8</v>
      </c>
      <c r="Y16" s="467">
        <f>Y130</f>
        <v>0</v>
      </c>
    </row>
    <row r="17" spans="1:25">
      <c r="A17" s="449"/>
      <c r="B17" s="450"/>
      <c r="J17" s="454"/>
      <c r="K17" s="455"/>
      <c r="S17" s="454"/>
      <c r="T17" s="455"/>
    </row>
    <row r="18" spans="1:25">
      <c r="A18" s="449"/>
      <c r="B18" s="450"/>
      <c r="J18" s="454"/>
      <c r="K18" s="455"/>
      <c r="S18" s="454"/>
      <c r="T18" s="455"/>
    </row>
    <row r="19" spans="1:25">
      <c r="A19" s="468" t="s">
        <v>14</v>
      </c>
      <c r="B19" s="450"/>
      <c r="C19" s="469" t="s">
        <v>38</v>
      </c>
      <c r="G19" s="466">
        <f>G160</f>
        <v>0</v>
      </c>
      <c r="J19" s="470" t="s">
        <v>14</v>
      </c>
      <c r="K19" s="455"/>
      <c r="L19" s="471" t="s">
        <v>38</v>
      </c>
      <c r="P19" s="467">
        <f>P160</f>
        <v>0</v>
      </c>
      <c r="S19" s="470" t="s">
        <v>14</v>
      </c>
      <c r="T19" s="455"/>
      <c r="U19" s="471" t="s">
        <v>38</v>
      </c>
      <c r="Y19" s="467">
        <f>Y160</f>
        <v>0</v>
      </c>
    </row>
    <row r="20" spans="1:25">
      <c r="A20" s="468"/>
      <c r="B20" s="450"/>
      <c r="C20" s="469"/>
      <c r="J20" s="470"/>
      <c r="K20" s="455"/>
      <c r="L20" s="471"/>
      <c r="S20" s="470"/>
      <c r="T20" s="455"/>
      <c r="U20" s="471"/>
    </row>
    <row r="21" spans="1:25">
      <c r="A21" s="468"/>
      <c r="B21" s="450"/>
      <c r="C21" s="469"/>
      <c r="J21" s="470"/>
      <c r="K21" s="455"/>
      <c r="L21" s="471"/>
      <c r="S21" s="470"/>
      <c r="T21" s="455"/>
      <c r="U21" s="471"/>
    </row>
    <row r="22" spans="1:25" ht="26.4">
      <c r="A22" s="449" t="s">
        <v>15</v>
      </c>
      <c r="B22" s="450"/>
      <c r="C22" s="472" t="s">
        <v>172</v>
      </c>
      <c r="G22" s="512">
        <f>G283</f>
        <v>0</v>
      </c>
      <c r="J22" s="454" t="s">
        <v>15</v>
      </c>
      <c r="K22" s="455"/>
      <c r="L22" s="473" t="s">
        <v>172</v>
      </c>
      <c r="P22" s="517">
        <f>P283</f>
        <v>0</v>
      </c>
      <c r="S22" s="454" t="s">
        <v>15</v>
      </c>
      <c r="T22" s="455"/>
      <c r="U22" s="473" t="s">
        <v>172</v>
      </c>
      <c r="Y22" s="517">
        <f>Y283</f>
        <v>0</v>
      </c>
    </row>
    <row r="23" spans="1:25">
      <c r="A23" s="449"/>
      <c r="B23" s="450"/>
      <c r="C23" s="472"/>
      <c r="J23" s="454"/>
      <c r="K23" s="455"/>
      <c r="L23" s="473"/>
      <c r="S23" s="454"/>
      <c r="T23" s="455"/>
      <c r="U23" s="473"/>
    </row>
    <row r="24" spans="1:25">
      <c r="A24" s="468"/>
      <c r="B24" s="450"/>
      <c r="C24" s="469"/>
      <c r="J24" s="470"/>
      <c r="K24" s="455"/>
      <c r="L24" s="471"/>
      <c r="S24" s="470"/>
      <c r="T24" s="455"/>
      <c r="U24" s="471"/>
    </row>
    <row r="25" spans="1:25">
      <c r="A25" s="468" t="s">
        <v>16</v>
      </c>
      <c r="B25" s="450"/>
      <c r="C25" s="469" t="s">
        <v>48</v>
      </c>
      <c r="G25" s="466">
        <f>G331</f>
        <v>0</v>
      </c>
      <c r="J25" s="470" t="s">
        <v>16</v>
      </c>
      <c r="K25" s="455"/>
      <c r="L25" s="471" t="s">
        <v>48</v>
      </c>
      <c r="P25" s="467">
        <f>P331</f>
        <v>0</v>
      </c>
      <c r="S25" s="470" t="s">
        <v>16</v>
      </c>
      <c r="T25" s="455"/>
      <c r="U25" s="471" t="s">
        <v>48</v>
      </c>
      <c r="Y25" s="467">
        <f>Y331</f>
        <v>0</v>
      </c>
    </row>
    <row r="26" spans="1:25">
      <c r="A26" s="468"/>
      <c r="B26" s="450"/>
      <c r="C26" s="469"/>
      <c r="J26" s="470"/>
      <c r="K26" s="455"/>
      <c r="L26" s="471"/>
      <c r="S26" s="470"/>
      <c r="T26" s="455"/>
      <c r="U26" s="471"/>
    </row>
    <row r="27" spans="1:25">
      <c r="A27" s="468"/>
      <c r="B27" s="450"/>
      <c r="C27" s="469"/>
      <c r="J27" s="470"/>
      <c r="K27" s="455"/>
      <c r="L27" s="471"/>
      <c r="S27" s="470"/>
      <c r="T27" s="455"/>
      <c r="U27" s="471"/>
    </row>
    <row r="28" spans="1:25">
      <c r="A28" s="474" t="s">
        <v>194</v>
      </c>
      <c r="B28" s="475"/>
      <c r="C28" s="476" t="s">
        <v>193</v>
      </c>
      <c r="D28" s="477"/>
      <c r="E28" s="478"/>
      <c r="G28" s="466">
        <f>G346</f>
        <v>4000</v>
      </c>
      <c r="J28" s="479" t="s">
        <v>194</v>
      </c>
      <c r="K28" s="480"/>
      <c r="L28" s="481" t="s">
        <v>193</v>
      </c>
      <c r="M28" s="482"/>
      <c r="N28" s="483"/>
      <c r="P28" s="467">
        <f>P346</f>
        <v>4000</v>
      </c>
      <c r="S28" s="479" t="s">
        <v>194</v>
      </c>
      <c r="T28" s="480"/>
      <c r="U28" s="481" t="s">
        <v>193</v>
      </c>
      <c r="V28" s="482"/>
      <c r="W28" s="483"/>
      <c r="Y28" s="467">
        <f>Y346</f>
        <v>0</v>
      </c>
    </row>
    <row r="29" spans="1:25">
      <c r="A29" s="474"/>
      <c r="B29" s="475"/>
      <c r="C29" s="476"/>
      <c r="D29" s="477"/>
      <c r="E29" s="478"/>
      <c r="J29" s="479"/>
      <c r="K29" s="480"/>
      <c r="L29" s="481"/>
      <c r="M29" s="482"/>
      <c r="N29" s="483"/>
      <c r="S29" s="479"/>
      <c r="T29" s="480"/>
      <c r="U29" s="481"/>
      <c r="V29" s="482"/>
      <c r="W29" s="483"/>
    </row>
    <row r="30" spans="1:25">
      <c r="A30" s="484"/>
      <c r="B30" s="475"/>
      <c r="C30" s="485"/>
      <c r="D30" s="477"/>
      <c r="E30" s="478"/>
      <c r="J30" s="486"/>
      <c r="K30" s="480"/>
      <c r="L30" s="487"/>
      <c r="M30" s="482"/>
      <c r="N30" s="483"/>
      <c r="S30" s="486"/>
      <c r="T30" s="480"/>
      <c r="U30" s="487"/>
      <c r="V30" s="482"/>
      <c r="W30" s="483"/>
    </row>
    <row r="31" spans="1:25">
      <c r="A31" s="484"/>
      <c r="B31" s="475"/>
      <c r="C31" s="476"/>
      <c r="D31" s="477"/>
      <c r="E31" s="478"/>
      <c r="J31" s="486"/>
      <c r="K31" s="480"/>
      <c r="L31" s="481"/>
      <c r="M31" s="482"/>
      <c r="N31" s="483"/>
      <c r="S31" s="486"/>
      <c r="T31" s="480"/>
      <c r="U31" s="481"/>
      <c r="V31" s="482"/>
      <c r="W31" s="483"/>
    </row>
    <row r="32" spans="1:25" ht="13.8" thickBot="1">
      <c r="A32" s="468"/>
      <c r="B32" s="450"/>
      <c r="C32" s="469"/>
      <c r="J32" s="470"/>
      <c r="K32" s="455"/>
      <c r="L32" s="471"/>
      <c r="S32" s="470"/>
      <c r="T32" s="455"/>
      <c r="U32" s="471"/>
    </row>
    <row r="33" spans="1:25" ht="13.8" thickBot="1">
      <c r="A33" s="468"/>
      <c r="B33" s="450"/>
      <c r="C33" s="490" t="s">
        <v>17</v>
      </c>
      <c r="G33" s="491">
        <f>SUM(G13:G31)</f>
        <v>4000</v>
      </c>
      <c r="J33" s="470"/>
      <c r="K33" s="455"/>
      <c r="L33" s="492" t="s">
        <v>17</v>
      </c>
      <c r="P33" s="493">
        <f>SUM(P13:P31)</f>
        <v>5466</v>
      </c>
      <c r="S33" s="470"/>
      <c r="T33" s="455"/>
      <c r="U33" s="492" t="s">
        <v>17</v>
      </c>
      <c r="Y33" s="493">
        <f>SUM(Y13:Y31)</f>
        <v>0</v>
      </c>
    </row>
    <row r="34" spans="1:25" ht="13.8" thickBot="1">
      <c r="A34" s="468"/>
      <c r="B34" s="450"/>
      <c r="C34" s="469"/>
      <c r="J34" s="470"/>
      <c r="K34" s="455"/>
      <c r="L34" s="471"/>
      <c r="S34" s="470"/>
      <c r="T34" s="455"/>
      <c r="U34" s="471"/>
    </row>
    <row r="35" spans="1:25" ht="13.8" thickBot="1">
      <c r="A35" s="468"/>
      <c r="B35" s="450"/>
      <c r="C35" s="472" t="s">
        <v>81</v>
      </c>
      <c r="G35" s="491">
        <f>G33*0.22</f>
        <v>880</v>
      </c>
      <c r="J35" s="470"/>
      <c r="K35" s="455"/>
      <c r="L35" s="473" t="s">
        <v>81</v>
      </c>
      <c r="P35" s="493">
        <f>P33*0.22</f>
        <v>1202.52</v>
      </c>
      <c r="S35" s="470"/>
      <c r="T35" s="455"/>
      <c r="U35" s="473" t="s">
        <v>81</v>
      </c>
      <c r="Y35" s="493">
        <f>Y33*0.22</f>
        <v>0</v>
      </c>
    </row>
    <row r="36" spans="1:25" ht="13.8" thickBot="1">
      <c r="A36" s="468"/>
      <c r="B36" s="450"/>
      <c r="C36" s="469"/>
      <c r="J36" s="470"/>
      <c r="K36" s="455"/>
      <c r="L36" s="471"/>
      <c r="S36" s="470"/>
      <c r="T36" s="455"/>
      <c r="U36" s="471"/>
    </row>
    <row r="37" spans="1:25" ht="13.8" thickBot="1">
      <c r="A37" s="468"/>
      <c r="B37" s="450"/>
      <c r="C37" s="490" t="s">
        <v>18</v>
      </c>
      <c r="G37" s="491">
        <f>SUM(G33:G35)</f>
        <v>4880</v>
      </c>
      <c r="J37" s="470"/>
      <c r="K37" s="455"/>
      <c r="L37" s="492" t="s">
        <v>18</v>
      </c>
      <c r="P37" s="493">
        <f>SUM(P33:P35)</f>
        <v>6668.52</v>
      </c>
      <c r="S37" s="470"/>
      <c r="T37" s="455"/>
      <c r="U37" s="492" t="s">
        <v>18</v>
      </c>
      <c r="Y37" s="493">
        <f>SUM(Y33:Y35)</f>
        <v>0</v>
      </c>
    </row>
    <row r="38" spans="1:25">
      <c r="A38" s="468"/>
      <c r="B38" s="450"/>
      <c r="C38" s="469"/>
      <c r="J38" s="470"/>
      <c r="K38" s="455"/>
      <c r="L38" s="471"/>
      <c r="S38" s="470"/>
      <c r="T38" s="455"/>
      <c r="U38" s="471"/>
    </row>
    <row r="39" spans="1:25">
      <c r="A39" s="468"/>
      <c r="B39" s="450"/>
      <c r="C39" s="469"/>
      <c r="J39" s="470"/>
      <c r="K39" s="455"/>
      <c r="L39" s="471"/>
      <c r="S39" s="470"/>
      <c r="T39" s="455"/>
      <c r="U39" s="471"/>
    </row>
    <row r="40" spans="1:25">
      <c r="A40" s="468"/>
      <c r="B40" s="450"/>
      <c r="C40" s="469"/>
      <c r="J40" s="470"/>
      <c r="K40" s="455"/>
      <c r="L40" s="471"/>
      <c r="S40" s="470"/>
      <c r="T40" s="455"/>
      <c r="U40" s="471"/>
    </row>
    <row r="41" spans="1:25">
      <c r="A41" s="468"/>
      <c r="B41" s="450"/>
      <c r="C41" s="469"/>
      <c r="J41" s="470"/>
      <c r="K41" s="455"/>
      <c r="L41" s="471"/>
      <c r="S41" s="470"/>
      <c r="T41" s="455"/>
      <c r="U41" s="471"/>
    </row>
    <row r="42" spans="1:25">
      <c r="A42" s="468"/>
      <c r="B42" s="450"/>
      <c r="C42" s="469"/>
      <c r="J42" s="470"/>
      <c r="K42" s="455"/>
      <c r="L42" s="471"/>
      <c r="S42" s="470"/>
      <c r="T42" s="455"/>
      <c r="U42" s="471"/>
    </row>
    <row r="43" spans="1:25">
      <c r="A43" s="468"/>
      <c r="B43" s="450"/>
      <c r="C43" s="469"/>
      <c r="J43" s="470"/>
      <c r="K43" s="455"/>
      <c r="L43" s="471"/>
      <c r="S43" s="470"/>
      <c r="T43" s="455"/>
      <c r="U43" s="471"/>
    </row>
    <row r="44" spans="1:25">
      <c r="A44" s="468"/>
      <c r="B44" s="450"/>
      <c r="C44" s="469"/>
      <c r="J44" s="470"/>
      <c r="K44" s="455"/>
      <c r="L44" s="471"/>
      <c r="S44" s="470"/>
      <c r="T44" s="455"/>
      <c r="U44" s="471"/>
    </row>
    <row r="45" spans="1:25">
      <c r="A45" s="468"/>
      <c r="B45" s="450"/>
      <c r="C45" s="469"/>
      <c r="J45" s="470"/>
      <c r="K45" s="455"/>
      <c r="L45" s="471"/>
      <c r="S45" s="470"/>
      <c r="T45" s="455"/>
      <c r="U45" s="471"/>
    </row>
    <row r="46" spans="1:25">
      <c r="A46" s="468"/>
      <c r="B46" s="450"/>
      <c r="C46" s="469"/>
      <c r="J46" s="470"/>
      <c r="K46" s="455"/>
      <c r="L46" s="471"/>
      <c r="S46" s="470"/>
      <c r="T46" s="455"/>
      <c r="U46" s="471"/>
    </row>
    <row r="47" spans="1:25">
      <c r="A47" s="468"/>
      <c r="B47" s="450"/>
      <c r="C47" s="469"/>
      <c r="J47" s="470"/>
      <c r="K47" s="455"/>
      <c r="L47" s="471"/>
      <c r="S47" s="470"/>
      <c r="T47" s="455"/>
      <c r="U47" s="471"/>
    </row>
    <row r="48" spans="1:25">
      <c r="A48" s="468"/>
      <c r="B48" s="450"/>
      <c r="C48" s="469"/>
      <c r="J48" s="470"/>
      <c r="K48" s="455"/>
      <c r="L48" s="471"/>
      <c r="S48" s="470"/>
      <c r="T48" s="455"/>
      <c r="U48" s="471"/>
    </row>
    <row r="49" spans="1:25">
      <c r="A49" s="468"/>
      <c r="B49" s="450"/>
      <c r="C49" s="469"/>
      <c r="J49" s="470"/>
      <c r="K49" s="455"/>
      <c r="L49" s="471"/>
      <c r="S49" s="470"/>
      <c r="T49" s="455"/>
      <c r="U49" s="471"/>
    </row>
    <row r="50" spans="1:25">
      <c r="A50" s="468"/>
      <c r="B50" s="450"/>
      <c r="C50" s="469"/>
      <c r="J50" s="470"/>
      <c r="K50" s="455"/>
      <c r="L50" s="471"/>
      <c r="S50" s="470"/>
      <c r="T50" s="455"/>
      <c r="U50" s="471"/>
    </row>
    <row r="51" spans="1:25">
      <c r="A51" s="468"/>
      <c r="B51" s="450"/>
      <c r="C51" s="469"/>
      <c r="J51" s="470"/>
      <c r="K51" s="455"/>
      <c r="L51" s="471"/>
      <c r="S51" s="470"/>
      <c r="T51" s="455"/>
      <c r="U51" s="471"/>
    </row>
    <row r="52" spans="1:25">
      <c r="A52" s="468"/>
      <c r="B52" s="450"/>
      <c r="C52" s="469"/>
      <c r="J52" s="470"/>
      <c r="K52" s="455"/>
      <c r="L52" s="471"/>
      <c r="S52" s="470"/>
      <c r="T52" s="455"/>
      <c r="U52" s="471"/>
    </row>
    <row r="53" spans="1:25">
      <c r="A53" s="468"/>
      <c r="B53" s="450"/>
      <c r="C53" s="469"/>
      <c r="J53" s="470"/>
      <c r="K53" s="455"/>
      <c r="L53" s="471"/>
      <c r="S53" s="470"/>
      <c r="T53" s="455"/>
      <c r="U53" s="471"/>
    </row>
    <row r="54" spans="1:25">
      <c r="A54" s="494" t="s">
        <v>12</v>
      </c>
      <c r="B54" s="450"/>
      <c r="C54" s="495" t="s">
        <v>0</v>
      </c>
      <c r="J54" s="496" t="s">
        <v>12</v>
      </c>
      <c r="K54" s="455"/>
      <c r="L54" s="497" t="s">
        <v>0</v>
      </c>
      <c r="S54" s="496" t="s">
        <v>12</v>
      </c>
      <c r="T54" s="455"/>
      <c r="U54" s="497" t="s">
        <v>0</v>
      </c>
    </row>
    <row r="55" spans="1:25">
      <c r="A55" s="449"/>
      <c r="B55" s="450"/>
      <c r="J55" s="454"/>
      <c r="K55" s="455"/>
      <c r="S55" s="454"/>
      <c r="T55" s="455"/>
    </row>
    <row r="56" spans="1:25" ht="26.4">
      <c r="A56" s="498" t="s">
        <v>19</v>
      </c>
      <c r="B56" s="575" t="s">
        <v>20</v>
      </c>
      <c r="C56" s="499" t="s">
        <v>4</v>
      </c>
      <c r="D56" s="500" t="s">
        <v>284</v>
      </c>
      <c r="E56" s="607" t="s">
        <v>281</v>
      </c>
      <c r="F56" s="502" t="s">
        <v>279</v>
      </c>
      <c r="G56" s="502" t="s">
        <v>280</v>
      </c>
      <c r="J56" s="503" t="s">
        <v>19</v>
      </c>
      <c r="K56" s="578" t="s">
        <v>20</v>
      </c>
      <c r="L56" s="504" t="s">
        <v>4</v>
      </c>
      <c r="M56" s="505" t="s">
        <v>284</v>
      </c>
      <c r="N56" s="608" t="s">
        <v>281</v>
      </c>
      <c r="O56" s="507" t="s">
        <v>279</v>
      </c>
      <c r="P56" s="507" t="s">
        <v>280</v>
      </c>
      <c r="S56" s="503" t="s">
        <v>19</v>
      </c>
      <c r="T56" s="578" t="s">
        <v>20</v>
      </c>
      <c r="U56" s="504" t="s">
        <v>4</v>
      </c>
      <c r="V56" s="505" t="s">
        <v>284</v>
      </c>
      <c r="W56" s="608" t="s">
        <v>281</v>
      </c>
      <c r="X56" s="507" t="s">
        <v>279</v>
      </c>
      <c r="Y56" s="507" t="s">
        <v>280</v>
      </c>
    </row>
    <row r="57" spans="1:25" ht="39.6">
      <c r="A57" s="508" t="s">
        <v>62</v>
      </c>
      <c r="B57" s="509" t="s">
        <v>113</v>
      </c>
      <c r="C57" s="510" t="s">
        <v>112</v>
      </c>
      <c r="D57" s="520" t="s">
        <v>5</v>
      </c>
      <c r="E57" s="511" t="s">
        <v>285</v>
      </c>
      <c r="F57" s="400"/>
      <c r="G57" s="512">
        <f>ROUND(E57*F57,2)</f>
        <v>0</v>
      </c>
      <c r="J57" s="513" t="s">
        <v>62</v>
      </c>
      <c r="K57" s="514" t="s">
        <v>113</v>
      </c>
      <c r="L57" s="515" t="s">
        <v>112</v>
      </c>
      <c r="M57" s="521" t="s">
        <v>5</v>
      </c>
      <c r="N57" s="519" t="s">
        <v>285</v>
      </c>
      <c r="O57" s="408"/>
      <c r="P57" s="518">
        <f>ROUND(N57*O57,2)</f>
        <v>0</v>
      </c>
      <c r="S57" s="513" t="s">
        <v>62</v>
      </c>
      <c r="T57" s="514" t="s">
        <v>113</v>
      </c>
      <c r="U57" s="515" t="s">
        <v>112</v>
      </c>
      <c r="V57" s="521" t="s">
        <v>5</v>
      </c>
      <c r="W57" s="519"/>
      <c r="X57" s="408"/>
      <c r="Y57" s="518">
        <f>ROUND(W57*X57,2)</f>
        <v>0</v>
      </c>
    </row>
    <row r="58" spans="1:25">
      <c r="A58" s="508"/>
      <c r="B58" s="509"/>
      <c r="C58" s="510"/>
      <c r="D58" s="520"/>
      <c r="E58" s="511"/>
      <c r="F58" s="400"/>
      <c r="G58" s="512"/>
      <c r="J58" s="513"/>
      <c r="K58" s="514"/>
      <c r="L58" s="515"/>
      <c r="M58" s="521"/>
      <c r="N58" s="519"/>
      <c r="O58" s="408"/>
      <c r="P58" s="518"/>
      <c r="S58" s="513"/>
      <c r="T58" s="514"/>
      <c r="U58" s="515"/>
      <c r="V58" s="521"/>
      <c r="W58" s="519"/>
      <c r="X58" s="408"/>
      <c r="Y58" s="518"/>
    </row>
    <row r="59" spans="1:25" ht="66">
      <c r="A59" s="508" t="s">
        <v>63</v>
      </c>
      <c r="B59" s="509" t="s">
        <v>701</v>
      </c>
      <c r="C59" s="537" t="s">
        <v>746</v>
      </c>
      <c r="D59" s="520" t="s">
        <v>702</v>
      </c>
      <c r="E59" s="559" t="s">
        <v>817</v>
      </c>
      <c r="F59" s="400"/>
      <c r="G59" s="512">
        <f t="shared" ref="G59:G93" si="0">ROUND(E59*F59,2)</f>
        <v>0</v>
      </c>
      <c r="J59" s="513" t="s">
        <v>63</v>
      </c>
      <c r="K59" s="514" t="s">
        <v>701</v>
      </c>
      <c r="L59" s="538" t="s">
        <v>746</v>
      </c>
      <c r="M59" s="521" t="s">
        <v>702</v>
      </c>
      <c r="N59" s="609" t="s">
        <v>817</v>
      </c>
      <c r="O59" s="408"/>
      <c r="P59" s="518">
        <f t="shared" ref="P59:P93" si="1">ROUND(N59*O59,2)</f>
        <v>0</v>
      </c>
      <c r="S59" s="513" t="s">
        <v>63</v>
      </c>
      <c r="T59" s="514" t="s">
        <v>701</v>
      </c>
      <c r="U59" s="538" t="s">
        <v>746</v>
      </c>
      <c r="V59" s="521" t="s">
        <v>702</v>
      </c>
      <c r="W59" s="609"/>
      <c r="X59" s="408"/>
      <c r="Y59" s="518">
        <f t="shared" ref="Y59:Y93" si="2">ROUND(W59*X59,2)</f>
        <v>0</v>
      </c>
    </row>
    <row r="60" spans="1:25">
      <c r="A60" s="508"/>
      <c r="B60" s="509"/>
      <c r="C60" s="509"/>
      <c r="D60" s="509"/>
      <c r="E60" s="511"/>
      <c r="F60" s="400"/>
      <c r="G60" s="512"/>
      <c r="J60" s="513"/>
      <c r="K60" s="514"/>
      <c r="L60" s="514"/>
      <c r="M60" s="514"/>
      <c r="N60" s="519"/>
      <c r="O60" s="408"/>
      <c r="P60" s="518"/>
      <c r="S60" s="513"/>
      <c r="T60" s="514"/>
      <c r="U60" s="514"/>
      <c r="V60" s="514"/>
      <c r="W60" s="519"/>
      <c r="X60" s="408"/>
      <c r="Y60" s="518"/>
    </row>
    <row r="61" spans="1:25" ht="52.8">
      <c r="A61" s="508" t="s">
        <v>64</v>
      </c>
      <c r="B61" s="509" t="s">
        <v>114</v>
      </c>
      <c r="C61" s="510" t="s">
        <v>286</v>
      </c>
      <c r="D61" s="509" t="s">
        <v>11</v>
      </c>
      <c r="E61" s="511" t="s">
        <v>272</v>
      </c>
      <c r="F61" s="400"/>
      <c r="G61" s="512">
        <f t="shared" si="0"/>
        <v>0</v>
      </c>
      <c r="J61" s="513" t="s">
        <v>64</v>
      </c>
      <c r="K61" s="514" t="s">
        <v>114</v>
      </c>
      <c r="L61" s="515" t="s">
        <v>286</v>
      </c>
      <c r="M61" s="514" t="s">
        <v>11</v>
      </c>
      <c r="N61" s="519" t="s">
        <v>272</v>
      </c>
      <c r="O61" s="408"/>
      <c r="P61" s="518">
        <f t="shared" si="1"/>
        <v>0</v>
      </c>
      <c r="S61" s="513" t="s">
        <v>64</v>
      </c>
      <c r="T61" s="514" t="s">
        <v>114</v>
      </c>
      <c r="U61" s="515" t="s">
        <v>286</v>
      </c>
      <c r="V61" s="514" t="s">
        <v>11</v>
      </c>
      <c r="W61" s="519"/>
      <c r="X61" s="408"/>
      <c r="Y61" s="518">
        <f t="shared" si="2"/>
        <v>0</v>
      </c>
    </row>
    <row r="62" spans="1:25">
      <c r="A62" s="508"/>
      <c r="B62" s="509"/>
      <c r="C62" s="510"/>
      <c r="D62" s="509"/>
      <c r="E62" s="511"/>
      <c r="F62" s="400"/>
      <c r="G62" s="512"/>
      <c r="J62" s="513"/>
      <c r="K62" s="514"/>
      <c r="L62" s="515"/>
      <c r="M62" s="514"/>
      <c r="N62" s="519"/>
      <c r="O62" s="408"/>
      <c r="P62" s="518"/>
      <c r="S62" s="513"/>
      <c r="T62" s="514"/>
      <c r="U62" s="515"/>
      <c r="V62" s="514"/>
      <c r="W62" s="519"/>
      <c r="X62" s="408"/>
      <c r="Y62" s="518"/>
    </row>
    <row r="63" spans="1:25" ht="26.4">
      <c r="A63" s="508" t="s">
        <v>65</v>
      </c>
      <c r="B63" s="509" t="s">
        <v>59</v>
      </c>
      <c r="C63" s="510" t="s">
        <v>287</v>
      </c>
      <c r="D63" s="520" t="s">
        <v>11</v>
      </c>
      <c r="E63" s="511" t="s">
        <v>181</v>
      </c>
      <c r="F63" s="400"/>
      <c r="G63" s="512">
        <f t="shared" si="0"/>
        <v>0</v>
      </c>
      <c r="J63" s="513" t="s">
        <v>65</v>
      </c>
      <c r="K63" s="514" t="s">
        <v>59</v>
      </c>
      <c r="L63" s="515" t="s">
        <v>287</v>
      </c>
      <c r="M63" s="521" t="s">
        <v>11</v>
      </c>
      <c r="N63" s="519" t="s">
        <v>181</v>
      </c>
      <c r="O63" s="408"/>
      <c r="P63" s="518">
        <f t="shared" si="1"/>
        <v>0</v>
      </c>
      <c r="S63" s="513" t="s">
        <v>65</v>
      </c>
      <c r="T63" s="514" t="s">
        <v>59</v>
      </c>
      <c r="U63" s="515" t="s">
        <v>287</v>
      </c>
      <c r="V63" s="521" t="s">
        <v>11</v>
      </c>
      <c r="W63" s="519"/>
      <c r="X63" s="408"/>
      <c r="Y63" s="518">
        <f t="shared" si="2"/>
        <v>0</v>
      </c>
    </row>
    <row r="64" spans="1:25">
      <c r="A64" s="508"/>
      <c r="B64" s="509"/>
      <c r="C64" s="510"/>
      <c r="D64" s="509"/>
      <c r="E64" s="511"/>
      <c r="F64" s="400"/>
      <c r="G64" s="512"/>
      <c r="J64" s="513"/>
      <c r="K64" s="514"/>
      <c r="L64" s="515"/>
      <c r="M64" s="514"/>
      <c r="N64" s="519"/>
      <c r="O64" s="408"/>
      <c r="P64" s="518"/>
      <c r="S64" s="513"/>
      <c r="T64" s="514"/>
      <c r="U64" s="515"/>
      <c r="V64" s="514"/>
      <c r="W64" s="519"/>
      <c r="X64" s="408"/>
      <c r="Y64" s="518"/>
    </row>
    <row r="65" spans="1:25" ht="52.8">
      <c r="A65" s="508" t="s">
        <v>60</v>
      </c>
      <c r="B65" s="509" t="s">
        <v>84</v>
      </c>
      <c r="C65" s="510" t="s">
        <v>115</v>
      </c>
      <c r="D65" s="520" t="s">
        <v>6</v>
      </c>
      <c r="E65" s="511" t="s">
        <v>289</v>
      </c>
      <c r="F65" s="400"/>
      <c r="G65" s="512">
        <f t="shared" si="0"/>
        <v>0</v>
      </c>
      <c r="J65" s="513" t="s">
        <v>60</v>
      </c>
      <c r="K65" s="514" t="s">
        <v>84</v>
      </c>
      <c r="L65" s="515" t="s">
        <v>115</v>
      </c>
      <c r="M65" s="521" t="s">
        <v>6</v>
      </c>
      <c r="N65" s="519" t="s">
        <v>289</v>
      </c>
      <c r="O65" s="408"/>
      <c r="P65" s="518">
        <f t="shared" si="1"/>
        <v>0</v>
      </c>
      <c r="S65" s="513" t="s">
        <v>60</v>
      </c>
      <c r="T65" s="514" t="s">
        <v>84</v>
      </c>
      <c r="U65" s="515" t="s">
        <v>115</v>
      </c>
      <c r="V65" s="521" t="s">
        <v>6</v>
      </c>
      <c r="W65" s="519"/>
      <c r="X65" s="408"/>
      <c r="Y65" s="518">
        <f t="shared" si="2"/>
        <v>0</v>
      </c>
    </row>
    <row r="66" spans="1:25">
      <c r="A66" s="508"/>
      <c r="B66" s="509"/>
      <c r="C66" s="510"/>
      <c r="D66" s="520"/>
      <c r="E66" s="511"/>
      <c r="F66" s="400"/>
      <c r="G66" s="512"/>
      <c r="J66" s="513"/>
      <c r="K66" s="514"/>
      <c r="L66" s="515"/>
      <c r="M66" s="521"/>
      <c r="N66" s="519"/>
      <c r="O66" s="408"/>
      <c r="P66" s="518"/>
      <c r="S66" s="513"/>
      <c r="T66" s="514"/>
      <c r="U66" s="515"/>
      <c r="V66" s="521"/>
      <c r="W66" s="519"/>
      <c r="X66" s="408"/>
      <c r="Y66" s="518"/>
    </row>
    <row r="67" spans="1:25" ht="52.8">
      <c r="A67" s="508" t="s">
        <v>61</v>
      </c>
      <c r="B67" s="509" t="s">
        <v>73</v>
      </c>
      <c r="C67" s="510" t="s">
        <v>294</v>
      </c>
      <c r="D67" s="520" t="s">
        <v>6</v>
      </c>
      <c r="E67" s="511" t="s">
        <v>295</v>
      </c>
      <c r="F67" s="400"/>
      <c r="G67" s="512">
        <f t="shared" si="0"/>
        <v>0</v>
      </c>
      <c r="J67" s="513" t="s">
        <v>61</v>
      </c>
      <c r="K67" s="514" t="s">
        <v>73</v>
      </c>
      <c r="L67" s="515" t="s">
        <v>294</v>
      </c>
      <c r="M67" s="521" t="s">
        <v>6</v>
      </c>
      <c r="N67" s="519" t="s">
        <v>295</v>
      </c>
      <c r="O67" s="408"/>
      <c r="P67" s="518">
        <f t="shared" si="1"/>
        <v>0</v>
      </c>
      <c r="S67" s="513" t="s">
        <v>61</v>
      </c>
      <c r="T67" s="514" t="s">
        <v>73</v>
      </c>
      <c r="U67" s="515" t="s">
        <v>294</v>
      </c>
      <c r="V67" s="521" t="s">
        <v>6</v>
      </c>
      <c r="W67" s="519"/>
      <c r="X67" s="408"/>
      <c r="Y67" s="518">
        <f t="shared" si="2"/>
        <v>0</v>
      </c>
    </row>
    <row r="68" spans="1:25">
      <c r="A68" s="508"/>
      <c r="B68" s="509"/>
      <c r="C68" s="522"/>
      <c r="D68" s="509"/>
      <c r="E68" s="511"/>
      <c r="F68" s="400"/>
      <c r="G68" s="512"/>
      <c r="J68" s="513"/>
      <c r="K68" s="514"/>
      <c r="L68" s="523"/>
      <c r="M68" s="514"/>
      <c r="N68" s="519"/>
      <c r="O68" s="408"/>
      <c r="P68" s="518"/>
      <c r="S68" s="513"/>
      <c r="T68" s="514"/>
      <c r="U68" s="523"/>
      <c r="V68" s="514"/>
      <c r="W68" s="519"/>
      <c r="X68" s="408"/>
      <c r="Y68" s="518"/>
    </row>
    <row r="69" spans="1:25" ht="39.6">
      <c r="A69" s="508" t="s">
        <v>66</v>
      </c>
      <c r="B69" s="509" t="s">
        <v>117</v>
      </c>
      <c r="C69" s="522" t="s">
        <v>116</v>
      </c>
      <c r="D69" s="520" t="s">
        <v>5</v>
      </c>
      <c r="E69" s="559" t="s">
        <v>815</v>
      </c>
      <c r="F69" s="400"/>
      <c r="G69" s="512">
        <f t="shared" si="0"/>
        <v>0</v>
      </c>
      <c r="J69" s="513" t="s">
        <v>66</v>
      </c>
      <c r="K69" s="514" t="s">
        <v>117</v>
      </c>
      <c r="L69" s="523" t="s">
        <v>116</v>
      </c>
      <c r="M69" s="521" t="s">
        <v>5</v>
      </c>
      <c r="N69" s="609" t="s">
        <v>815</v>
      </c>
      <c r="O69" s="408">
        <v>4</v>
      </c>
      <c r="P69" s="518">
        <f t="shared" si="1"/>
        <v>206</v>
      </c>
      <c r="S69" s="513" t="s">
        <v>66</v>
      </c>
      <c r="T69" s="514" t="s">
        <v>117</v>
      </c>
      <c r="U69" s="523" t="s">
        <v>116</v>
      </c>
      <c r="V69" s="521" t="s">
        <v>5</v>
      </c>
      <c r="W69" s="609"/>
      <c r="X69" s="408"/>
      <c r="Y69" s="518">
        <f t="shared" si="2"/>
        <v>0</v>
      </c>
    </row>
    <row r="70" spans="1:25">
      <c r="A70" s="508"/>
      <c r="B70" s="509"/>
      <c r="C70" s="522"/>
      <c r="D70" s="520"/>
      <c r="E70" s="511"/>
      <c r="F70" s="400"/>
      <c r="G70" s="512"/>
      <c r="J70" s="513"/>
      <c r="K70" s="514"/>
      <c r="L70" s="523"/>
      <c r="M70" s="521"/>
      <c r="N70" s="519"/>
      <c r="O70" s="408"/>
      <c r="P70" s="518"/>
      <c r="S70" s="513"/>
      <c r="T70" s="514"/>
      <c r="U70" s="523"/>
      <c r="V70" s="521"/>
      <c r="W70" s="519"/>
      <c r="X70" s="408"/>
      <c r="Y70" s="518"/>
    </row>
    <row r="71" spans="1:25" ht="52.8">
      <c r="A71" s="508" t="s">
        <v>67</v>
      </c>
      <c r="B71" s="509" t="s">
        <v>222</v>
      </c>
      <c r="C71" s="522" t="s">
        <v>223</v>
      </c>
      <c r="D71" s="520" t="s">
        <v>6</v>
      </c>
      <c r="E71" s="511" t="s">
        <v>290</v>
      </c>
      <c r="F71" s="400"/>
      <c r="G71" s="512">
        <f t="shared" si="0"/>
        <v>0</v>
      </c>
      <c r="J71" s="513" t="s">
        <v>67</v>
      </c>
      <c r="K71" s="514" t="s">
        <v>222</v>
      </c>
      <c r="L71" s="523" t="s">
        <v>223</v>
      </c>
      <c r="M71" s="521" t="s">
        <v>6</v>
      </c>
      <c r="N71" s="519" t="s">
        <v>290</v>
      </c>
      <c r="O71" s="408">
        <v>4</v>
      </c>
      <c r="P71" s="518">
        <f t="shared" si="1"/>
        <v>244</v>
      </c>
      <c r="S71" s="513" t="s">
        <v>67</v>
      </c>
      <c r="T71" s="514" t="s">
        <v>222</v>
      </c>
      <c r="U71" s="523" t="s">
        <v>223</v>
      </c>
      <c r="V71" s="521" t="s">
        <v>6</v>
      </c>
      <c r="W71" s="519"/>
      <c r="X71" s="408"/>
      <c r="Y71" s="518">
        <f t="shared" si="2"/>
        <v>0</v>
      </c>
    </row>
    <row r="72" spans="1:25">
      <c r="A72" s="508"/>
      <c r="B72" s="509"/>
      <c r="C72" s="510"/>
      <c r="D72" s="509"/>
      <c r="E72" s="511"/>
      <c r="F72" s="400"/>
      <c r="G72" s="512"/>
      <c r="J72" s="513"/>
      <c r="K72" s="514"/>
      <c r="L72" s="515"/>
      <c r="M72" s="514"/>
      <c r="N72" s="519"/>
      <c r="O72" s="408"/>
      <c r="P72" s="518"/>
      <c r="S72" s="513"/>
      <c r="T72" s="514"/>
      <c r="U72" s="515"/>
      <c r="V72" s="514"/>
      <c r="W72" s="519"/>
      <c r="X72" s="408"/>
      <c r="Y72" s="518"/>
    </row>
    <row r="73" spans="1:25" ht="52.8">
      <c r="A73" s="508" t="s">
        <v>68</v>
      </c>
      <c r="B73" s="509" t="s">
        <v>174</v>
      </c>
      <c r="C73" s="522" t="s">
        <v>292</v>
      </c>
      <c r="D73" s="520" t="s">
        <v>11</v>
      </c>
      <c r="E73" s="511" t="s">
        <v>224</v>
      </c>
      <c r="F73" s="400"/>
      <c r="G73" s="512">
        <f t="shared" si="0"/>
        <v>0</v>
      </c>
      <c r="J73" s="513" t="s">
        <v>68</v>
      </c>
      <c r="K73" s="514" t="s">
        <v>174</v>
      </c>
      <c r="L73" s="523" t="s">
        <v>292</v>
      </c>
      <c r="M73" s="521" t="s">
        <v>11</v>
      </c>
      <c r="N73" s="519" t="s">
        <v>224</v>
      </c>
      <c r="O73" s="408">
        <v>4</v>
      </c>
      <c r="P73" s="518">
        <f t="shared" si="1"/>
        <v>64</v>
      </c>
      <c r="S73" s="513" t="s">
        <v>68</v>
      </c>
      <c r="T73" s="514" t="s">
        <v>174</v>
      </c>
      <c r="U73" s="523" t="s">
        <v>292</v>
      </c>
      <c r="V73" s="521" t="s">
        <v>11</v>
      </c>
      <c r="W73" s="519"/>
      <c r="X73" s="408"/>
      <c r="Y73" s="518">
        <f t="shared" si="2"/>
        <v>0</v>
      </c>
    </row>
    <row r="74" spans="1:25">
      <c r="A74" s="508"/>
      <c r="B74" s="509"/>
      <c r="C74" s="510"/>
      <c r="D74" s="520"/>
      <c r="E74" s="511"/>
      <c r="F74" s="400"/>
      <c r="G74" s="512"/>
      <c r="J74" s="513"/>
      <c r="K74" s="514"/>
      <c r="L74" s="515"/>
      <c r="M74" s="521"/>
      <c r="N74" s="519"/>
      <c r="O74" s="408"/>
      <c r="P74" s="518"/>
      <c r="S74" s="513"/>
      <c r="T74" s="514"/>
      <c r="U74" s="515"/>
      <c r="V74" s="521"/>
      <c r="W74" s="519"/>
      <c r="X74" s="408"/>
      <c r="Y74" s="518"/>
    </row>
    <row r="75" spans="1:25" ht="52.8">
      <c r="A75" s="508" t="s">
        <v>88</v>
      </c>
      <c r="B75" s="509" t="s">
        <v>124</v>
      </c>
      <c r="C75" s="510" t="s">
        <v>227</v>
      </c>
      <c r="D75" s="520" t="s">
        <v>5</v>
      </c>
      <c r="E75" s="511" t="s">
        <v>228</v>
      </c>
      <c r="F75" s="400"/>
      <c r="G75" s="512">
        <f t="shared" si="0"/>
        <v>0</v>
      </c>
      <c r="J75" s="513" t="s">
        <v>88</v>
      </c>
      <c r="K75" s="514" t="s">
        <v>124</v>
      </c>
      <c r="L75" s="515" t="s">
        <v>227</v>
      </c>
      <c r="M75" s="521" t="s">
        <v>5</v>
      </c>
      <c r="N75" s="519" t="s">
        <v>228</v>
      </c>
      <c r="O75" s="408">
        <v>4</v>
      </c>
      <c r="P75" s="518">
        <f t="shared" si="1"/>
        <v>952</v>
      </c>
      <c r="S75" s="513" t="s">
        <v>88</v>
      </c>
      <c r="T75" s="514" t="s">
        <v>124</v>
      </c>
      <c r="U75" s="515" t="s">
        <v>227</v>
      </c>
      <c r="V75" s="521" t="s">
        <v>5</v>
      </c>
      <c r="W75" s="519"/>
      <c r="X75" s="408"/>
      <c r="Y75" s="518">
        <f t="shared" si="2"/>
        <v>0</v>
      </c>
    </row>
    <row r="76" spans="1:25">
      <c r="A76" s="508"/>
      <c r="B76" s="509"/>
      <c r="C76" s="509"/>
      <c r="D76" s="509"/>
      <c r="E76" s="511"/>
      <c r="F76" s="400"/>
      <c r="G76" s="512"/>
      <c r="J76" s="513"/>
      <c r="K76" s="514"/>
      <c r="L76" s="514"/>
      <c r="M76" s="514"/>
      <c r="N76" s="519"/>
      <c r="O76" s="408"/>
      <c r="P76" s="518"/>
      <c r="S76" s="513"/>
      <c r="T76" s="514"/>
      <c r="U76" s="514"/>
      <c r="V76" s="514"/>
      <c r="W76" s="519"/>
      <c r="X76" s="408"/>
      <c r="Y76" s="518"/>
    </row>
    <row r="77" spans="1:25" ht="52.8">
      <c r="A77" s="508" t="s">
        <v>118</v>
      </c>
      <c r="B77" s="509" t="s">
        <v>21</v>
      </c>
      <c r="C77" s="510" t="s">
        <v>85</v>
      </c>
      <c r="D77" s="509" t="s">
        <v>5</v>
      </c>
      <c r="E77" s="511" t="s">
        <v>225</v>
      </c>
      <c r="F77" s="400"/>
      <c r="G77" s="512">
        <f t="shared" si="0"/>
        <v>0</v>
      </c>
      <c r="J77" s="513" t="s">
        <v>118</v>
      </c>
      <c r="K77" s="514" t="s">
        <v>21</v>
      </c>
      <c r="L77" s="515" t="s">
        <v>85</v>
      </c>
      <c r="M77" s="514" t="s">
        <v>5</v>
      </c>
      <c r="N77" s="519" t="s">
        <v>225</v>
      </c>
      <c r="O77" s="408"/>
      <c r="P77" s="518">
        <f t="shared" si="1"/>
        <v>0</v>
      </c>
      <c r="S77" s="513" t="s">
        <v>118</v>
      </c>
      <c r="T77" s="514" t="s">
        <v>21</v>
      </c>
      <c r="U77" s="515" t="s">
        <v>85</v>
      </c>
      <c r="V77" s="514" t="s">
        <v>5</v>
      </c>
      <c r="W77" s="519"/>
      <c r="X77" s="408"/>
      <c r="Y77" s="518">
        <f t="shared" si="2"/>
        <v>0</v>
      </c>
    </row>
    <row r="78" spans="1:25">
      <c r="A78" s="508"/>
      <c r="B78" s="509"/>
      <c r="C78" s="510"/>
      <c r="D78" s="509"/>
      <c r="E78" s="511"/>
      <c r="F78" s="400"/>
      <c r="G78" s="512"/>
      <c r="J78" s="513"/>
      <c r="K78" s="514"/>
      <c r="L78" s="515"/>
      <c r="M78" s="514"/>
      <c r="N78" s="519"/>
      <c r="O78" s="408"/>
      <c r="P78" s="518"/>
      <c r="S78" s="513"/>
      <c r="T78" s="514"/>
      <c r="U78" s="515"/>
      <c r="V78" s="514"/>
      <c r="W78" s="519"/>
      <c r="X78" s="408"/>
      <c r="Y78" s="518"/>
    </row>
    <row r="79" spans="1:25" ht="52.8">
      <c r="A79" s="508" t="s">
        <v>69</v>
      </c>
      <c r="B79" s="509" t="s">
        <v>87</v>
      </c>
      <c r="C79" s="522" t="s">
        <v>86</v>
      </c>
      <c r="D79" s="520" t="s">
        <v>3</v>
      </c>
      <c r="E79" s="511" t="s">
        <v>226</v>
      </c>
      <c r="F79" s="400"/>
      <c r="G79" s="512">
        <f t="shared" si="0"/>
        <v>0</v>
      </c>
      <c r="J79" s="513" t="s">
        <v>69</v>
      </c>
      <c r="K79" s="514" t="s">
        <v>87</v>
      </c>
      <c r="L79" s="523" t="s">
        <v>86</v>
      </c>
      <c r="M79" s="521" t="s">
        <v>3</v>
      </c>
      <c r="N79" s="519" t="s">
        <v>226</v>
      </c>
      <c r="O79" s="408"/>
      <c r="P79" s="518">
        <f t="shared" si="1"/>
        <v>0</v>
      </c>
      <c r="S79" s="513" t="s">
        <v>69</v>
      </c>
      <c r="T79" s="514" t="s">
        <v>87</v>
      </c>
      <c r="U79" s="523" t="s">
        <v>86</v>
      </c>
      <c r="V79" s="521" t="s">
        <v>3</v>
      </c>
      <c r="W79" s="519"/>
      <c r="X79" s="408"/>
      <c r="Y79" s="518">
        <f t="shared" si="2"/>
        <v>0</v>
      </c>
    </row>
    <row r="80" spans="1:25">
      <c r="A80" s="508"/>
      <c r="B80" s="509"/>
      <c r="C80" s="509"/>
      <c r="D80" s="509"/>
      <c r="E80" s="511"/>
      <c r="F80" s="400"/>
      <c r="G80" s="512"/>
      <c r="J80" s="513"/>
      <c r="K80" s="514"/>
      <c r="L80" s="514"/>
      <c r="M80" s="514"/>
      <c r="N80" s="519"/>
      <c r="O80" s="408"/>
      <c r="P80" s="518"/>
      <c r="S80" s="513"/>
      <c r="T80" s="514"/>
      <c r="U80" s="514"/>
      <c r="V80" s="514"/>
      <c r="W80" s="519"/>
      <c r="X80" s="408"/>
      <c r="Y80" s="518"/>
    </row>
    <row r="81" spans="1:25" ht="79.2">
      <c r="A81" s="508" t="s">
        <v>70</v>
      </c>
      <c r="B81" s="509" t="s">
        <v>75</v>
      </c>
      <c r="C81" s="522" t="s">
        <v>291</v>
      </c>
      <c r="D81" s="509" t="s">
        <v>9</v>
      </c>
      <c r="E81" s="511" t="s">
        <v>207</v>
      </c>
      <c r="F81" s="400"/>
      <c r="G81" s="512">
        <f t="shared" si="0"/>
        <v>0</v>
      </c>
      <c r="J81" s="513" t="s">
        <v>70</v>
      </c>
      <c r="K81" s="514" t="s">
        <v>75</v>
      </c>
      <c r="L81" s="523" t="s">
        <v>291</v>
      </c>
      <c r="M81" s="514" t="s">
        <v>9</v>
      </c>
      <c r="N81" s="519" t="s">
        <v>207</v>
      </c>
      <c r="O81" s="408"/>
      <c r="P81" s="518">
        <f t="shared" si="1"/>
        <v>0</v>
      </c>
      <c r="S81" s="513" t="s">
        <v>70</v>
      </c>
      <c r="T81" s="514" t="s">
        <v>75</v>
      </c>
      <c r="U81" s="523" t="s">
        <v>291</v>
      </c>
      <c r="V81" s="514" t="s">
        <v>9</v>
      </c>
      <c r="W81" s="519"/>
      <c r="X81" s="408"/>
      <c r="Y81" s="518">
        <f t="shared" si="2"/>
        <v>0</v>
      </c>
    </row>
    <row r="82" spans="1:25">
      <c r="A82" s="508"/>
      <c r="B82" s="509"/>
      <c r="C82" s="522"/>
      <c r="D82" s="509"/>
      <c r="E82" s="511"/>
      <c r="F82" s="400"/>
      <c r="G82" s="512"/>
      <c r="J82" s="513"/>
      <c r="K82" s="514"/>
      <c r="L82" s="523"/>
      <c r="M82" s="514"/>
      <c r="N82" s="519"/>
      <c r="O82" s="408"/>
      <c r="P82" s="518"/>
      <c r="S82" s="513"/>
      <c r="T82" s="514"/>
      <c r="U82" s="523"/>
      <c r="V82" s="514"/>
      <c r="W82" s="519"/>
      <c r="X82" s="408"/>
      <c r="Y82" s="518"/>
    </row>
    <row r="83" spans="1:25" ht="39.6">
      <c r="A83" s="508" t="s">
        <v>123</v>
      </c>
      <c r="B83" s="509" t="s">
        <v>83</v>
      </c>
      <c r="C83" s="522" t="s">
        <v>231</v>
      </c>
      <c r="D83" s="520" t="s">
        <v>3</v>
      </c>
      <c r="E83" s="511" t="s">
        <v>230</v>
      </c>
      <c r="F83" s="400"/>
      <c r="G83" s="512">
        <f t="shared" si="0"/>
        <v>0</v>
      </c>
      <c r="J83" s="513" t="s">
        <v>123</v>
      </c>
      <c r="K83" s="514" t="s">
        <v>83</v>
      </c>
      <c r="L83" s="523" t="s">
        <v>231</v>
      </c>
      <c r="M83" s="521" t="s">
        <v>3</v>
      </c>
      <c r="N83" s="519" t="s">
        <v>230</v>
      </c>
      <c r="O83" s="408"/>
      <c r="P83" s="518">
        <f t="shared" si="1"/>
        <v>0</v>
      </c>
      <c r="S83" s="513" t="s">
        <v>123</v>
      </c>
      <c r="T83" s="514" t="s">
        <v>83</v>
      </c>
      <c r="U83" s="523" t="s">
        <v>231</v>
      </c>
      <c r="V83" s="521" t="s">
        <v>3</v>
      </c>
      <c r="W83" s="519"/>
      <c r="X83" s="408"/>
      <c r="Y83" s="518">
        <f t="shared" si="2"/>
        <v>0</v>
      </c>
    </row>
    <row r="84" spans="1:25">
      <c r="A84" s="508"/>
      <c r="B84" s="509"/>
      <c r="C84" s="526"/>
      <c r="D84" s="509"/>
      <c r="E84" s="511"/>
      <c r="F84" s="400"/>
      <c r="G84" s="512"/>
      <c r="J84" s="513"/>
      <c r="K84" s="514"/>
      <c r="L84" s="527"/>
      <c r="M84" s="514"/>
      <c r="N84" s="519"/>
      <c r="O84" s="408"/>
      <c r="P84" s="518"/>
      <c r="S84" s="513"/>
      <c r="T84" s="514"/>
      <c r="U84" s="527"/>
      <c r="V84" s="514"/>
      <c r="W84" s="519"/>
      <c r="X84" s="408"/>
      <c r="Y84" s="518"/>
    </row>
    <row r="85" spans="1:25" ht="79.2">
      <c r="A85" s="508" t="s">
        <v>175</v>
      </c>
      <c r="B85" s="509" t="s">
        <v>233</v>
      </c>
      <c r="C85" s="510" t="s">
        <v>232</v>
      </c>
      <c r="D85" s="520" t="s">
        <v>3</v>
      </c>
      <c r="E85" s="511" t="s">
        <v>234</v>
      </c>
      <c r="F85" s="400"/>
      <c r="G85" s="512">
        <f t="shared" si="0"/>
        <v>0</v>
      </c>
      <c r="J85" s="513" t="s">
        <v>175</v>
      </c>
      <c r="K85" s="514" t="s">
        <v>233</v>
      </c>
      <c r="L85" s="515" t="s">
        <v>232</v>
      </c>
      <c r="M85" s="521" t="s">
        <v>3</v>
      </c>
      <c r="N85" s="519" t="s">
        <v>234</v>
      </c>
      <c r="O85" s="408"/>
      <c r="P85" s="518">
        <f t="shared" si="1"/>
        <v>0</v>
      </c>
      <c r="S85" s="513" t="s">
        <v>175</v>
      </c>
      <c r="T85" s="514" t="s">
        <v>233</v>
      </c>
      <c r="U85" s="515" t="s">
        <v>232</v>
      </c>
      <c r="V85" s="521" t="s">
        <v>3</v>
      </c>
      <c r="W85" s="519"/>
      <c r="X85" s="408"/>
      <c r="Y85" s="518">
        <f t="shared" si="2"/>
        <v>0</v>
      </c>
    </row>
    <row r="86" spans="1:25">
      <c r="A86" s="508"/>
      <c r="B86" s="509"/>
      <c r="C86" s="510"/>
      <c r="D86" s="520"/>
      <c r="E86" s="511"/>
      <c r="F86" s="400"/>
      <c r="G86" s="512"/>
      <c r="J86" s="513"/>
      <c r="K86" s="514"/>
      <c r="L86" s="515"/>
      <c r="M86" s="521"/>
      <c r="N86" s="519"/>
      <c r="O86" s="408"/>
      <c r="P86" s="518"/>
      <c r="S86" s="513"/>
      <c r="T86" s="514"/>
      <c r="U86" s="515"/>
      <c r="V86" s="521"/>
      <c r="W86" s="519"/>
      <c r="X86" s="408"/>
      <c r="Y86" s="518"/>
    </row>
    <row r="87" spans="1:25" ht="79.2">
      <c r="A87" s="508" t="s">
        <v>71</v>
      </c>
      <c r="B87" s="509" t="s">
        <v>233</v>
      </c>
      <c r="C87" s="510" t="s">
        <v>235</v>
      </c>
      <c r="D87" s="520" t="s">
        <v>5</v>
      </c>
      <c r="E87" s="511" t="s">
        <v>181</v>
      </c>
      <c r="F87" s="400"/>
      <c r="G87" s="512">
        <f t="shared" si="0"/>
        <v>0</v>
      </c>
      <c r="J87" s="513" t="s">
        <v>71</v>
      </c>
      <c r="K87" s="514" t="s">
        <v>233</v>
      </c>
      <c r="L87" s="515" t="s">
        <v>235</v>
      </c>
      <c r="M87" s="521" t="s">
        <v>5</v>
      </c>
      <c r="N87" s="519" t="s">
        <v>181</v>
      </c>
      <c r="O87" s="408"/>
      <c r="P87" s="518">
        <f t="shared" si="1"/>
        <v>0</v>
      </c>
      <c r="S87" s="513" t="s">
        <v>71</v>
      </c>
      <c r="T87" s="514" t="s">
        <v>233</v>
      </c>
      <c r="U87" s="515" t="s">
        <v>235</v>
      </c>
      <c r="V87" s="521" t="s">
        <v>5</v>
      </c>
      <c r="W87" s="519"/>
      <c r="X87" s="408"/>
      <c r="Y87" s="518">
        <f t="shared" si="2"/>
        <v>0</v>
      </c>
    </row>
    <row r="88" spans="1:25">
      <c r="A88" s="508"/>
      <c r="B88" s="511"/>
      <c r="C88" s="522"/>
      <c r="D88" s="520"/>
      <c r="E88" s="511"/>
      <c r="F88" s="400"/>
      <c r="G88" s="512"/>
      <c r="J88" s="513"/>
      <c r="K88" s="516"/>
      <c r="L88" s="523"/>
      <c r="M88" s="521"/>
      <c r="N88" s="519"/>
      <c r="O88" s="408"/>
      <c r="P88" s="518"/>
      <c r="S88" s="513"/>
      <c r="T88" s="516"/>
      <c r="U88" s="523"/>
      <c r="V88" s="521"/>
      <c r="W88" s="519"/>
      <c r="X88" s="408"/>
      <c r="Y88" s="518"/>
    </row>
    <row r="89" spans="1:25" ht="66">
      <c r="A89" s="508" t="s">
        <v>72</v>
      </c>
      <c r="B89" s="511" t="s">
        <v>218</v>
      </c>
      <c r="C89" s="522" t="s">
        <v>219</v>
      </c>
      <c r="D89" s="520" t="s">
        <v>3</v>
      </c>
      <c r="E89" s="511" t="s">
        <v>93</v>
      </c>
      <c r="F89" s="400"/>
      <c r="G89" s="512">
        <f t="shared" si="0"/>
        <v>0</v>
      </c>
      <c r="J89" s="513" t="s">
        <v>72</v>
      </c>
      <c r="K89" s="516" t="s">
        <v>218</v>
      </c>
      <c r="L89" s="523" t="s">
        <v>219</v>
      </c>
      <c r="M89" s="521" t="s">
        <v>3</v>
      </c>
      <c r="N89" s="519" t="s">
        <v>93</v>
      </c>
      <c r="O89" s="408"/>
      <c r="P89" s="518">
        <f t="shared" si="1"/>
        <v>0</v>
      </c>
      <c r="S89" s="513" t="s">
        <v>72</v>
      </c>
      <c r="T89" s="516" t="s">
        <v>218</v>
      </c>
      <c r="U89" s="523" t="s">
        <v>219</v>
      </c>
      <c r="V89" s="521" t="s">
        <v>3</v>
      </c>
      <c r="W89" s="519"/>
      <c r="X89" s="408"/>
      <c r="Y89" s="518">
        <f t="shared" si="2"/>
        <v>0</v>
      </c>
    </row>
    <row r="90" spans="1:25">
      <c r="A90" s="508"/>
      <c r="B90" s="511"/>
      <c r="C90" s="510"/>
      <c r="D90" s="520"/>
      <c r="E90" s="511"/>
      <c r="F90" s="400"/>
      <c r="G90" s="512"/>
      <c r="J90" s="513"/>
      <c r="K90" s="516"/>
      <c r="L90" s="515"/>
      <c r="M90" s="521"/>
      <c r="N90" s="519"/>
      <c r="O90" s="408"/>
      <c r="P90" s="518"/>
      <c r="S90" s="513"/>
      <c r="T90" s="516"/>
      <c r="U90" s="515"/>
      <c r="V90" s="521"/>
      <c r="W90" s="519"/>
      <c r="X90" s="408"/>
      <c r="Y90" s="518"/>
    </row>
    <row r="91" spans="1:25" ht="28.8">
      <c r="A91" s="508" t="s">
        <v>119</v>
      </c>
      <c r="B91" s="511" t="s">
        <v>209</v>
      </c>
      <c r="C91" s="510" t="s">
        <v>210</v>
      </c>
      <c r="D91" s="520" t="s">
        <v>11</v>
      </c>
      <c r="E91" s="511" t="s">
        <v>207</v>
      </c>
      <c r="F91" s="400"/>
      <c r="G91" s="512">
        <f t="shared" si="0"/>
        <v>0</v>
      </c>
      <c r="J91" s="513" t="s">
        <v>119</v>
      </c>
      <c r="K91" s="516" t="s">
        <v>209</v>
      </c>
      <c r="L91" s="515" t="s">
        <v>210</v>
      </c>
      <c r="M91" s="521" t="s">
        <v>11</v>
      </c>
      <c r="N91" s="519" t="s">
        <v>207</v>
      </c>
      <c r="O91" s="408"/>
      <c r="P91" s="518">
        <f t="shared" si="1"/>
        <v>0</v>
      </c>
      <c r="S91" s="513" t="s">
        <v>119</v>
      </c>
      <c r="T91" s="516" t="s">
        <v>209</v>
      </c>
      <c r="U91" s="515" t="s">
        <v>210</v>
      </c>
      <c r="V91" s="521" t="s">
        <v>11</v>
      </c>
      <c r="W91" s="519"/>
      <c r="X91" s="408"/>
      <c r="Y91" s="518">
        <f t="shared" si="2"/>
        <v>0</v>
      </c>
    </row>
    <row r="92" spans="1:25">
      <c r="A92" s="508"/>
      <c r="B92" s="511"/>
      <c r="C92" s="510"/>
      <c r="D92" s="520"/>
      <c r="E92" s="511"/>
      <c r="F92" s="400"/>
      <c r="G92" s="512"/>
      <c r="J92" s="513"/>
      <c r="K92" s="516"/>
      <c r="L92" s="515"/>
      <c r="M92" s="521"/>
      <c r="N92" s="519"/>
      <c r="O92" s="408"/>
      <c r="P92" s="518"/>
      <c r="S92" s="513"/>
      <c r="T92" s="516"/>
      <c r="U92" s="515"/>
      <c r="V92" s="521"/>
      <c r="W92" s="519"/>
      <c r="X92" s="408"/>
      <c r="Y92" s="518"/>
    </row>
    <row r="93" spans="1:25" ht="39.6">
      <c r="A93" s="508" t="s">
        <v>122</v>
      </c>
      <c r="B93" s="511" t="s">
        <v>288</v>
      </c>
      <c r="C93" s="510" t="s">
        <v>293</v>
      </c>
      <c r="D93" s="520" t="s">
        <v>11</v>
      </c>
      <c r="E93" s="511" t="s">
        <v>234</v>
      </c>
      <c r="F93" s="400"/>
      <c r="G93" s="512">
        <f t="shared" si="0"/>
        <v>0</v>
      </c>
      <c r="J93" s="513" t="s">
        <v>122</v>
      </c>
      <c r="K93" s="516" t="s">
        <v>288</v>
      </c>
      <c r="L93" s="515" t="s">
        <v>293</v>
      </c>
      <c r="M93" s="521" t="s">
        <v>11</v>
      </c>
      <c r="N93" s="519" t="s">
        <v>234</v>
      </c>
      <c r="O93" s="408"/>
      <c r="P93" s="518">
        <f t="shared" si="1"/>
        <v>0</v>
      </c>
      <c r="S93" s="513" t="s">
        <v>122</v>
      </c>
      <c r="T93" s="516" t="s">
        <v>288</v>
      </c>
      <c r="U93" s="515" t="s">
        <v>293</v>
      </c>
      <c r="V93" s="521" t="s">
        <v>11</v>
      </c>
      <c r="W93" s="519"/>
      <c r="X93" s="408"/>
      <c r="Y93" s="518">
        <f t="shared" si="2"/>
        <v>0</v>
      </c>
    </row>
    <row r="94" spans="1:25">
      <c r="A94" s="508"/>
      <c r="B94" s="511"/>
      <c r="C94" s="510"/>
      <c r="D94" s="520"/>
      <c r="E94" s="511"/>
      <c r="F94" s="400"/>
      <c r="G94" s="512"/>
      <c r="J94" s="513"/>
      <c r="K94" s="516"/>
      <c r="L94" s="515"/>
      <c r="M94" s="521"/>
      <c r="N94" s="519"/>
      <c r="O94" s="408"/>
      <c r="P94" s="518"/>
      <c r="S94" s="513"/>
      <c r="T94" s="516"/>
      <c r="U94" s="515"/>
      <c r="V94" s="521"/>
      <c r="W94" s="519"/>
      <c r="X94" s="408"/>
      <c r="Y94" s="518"/>
    </row>
    <row r="95" spans="1:25">
      <c r="A95" s="508"/>
      <c r="B95" s="511"/>
      <c r="C95" s="522"/>
      <c r="D95" s="509"/>
      <c r="E95" s="511"/>
      <c r="F95" s="400"/>
      <c r="G95" s="512"/>
      <c r="J95" s="513"/>
      <c r="K95" s="516"/>
      <c r="L95" s="523"/>
      <c r="M95" s="514"/>
      <c r="N95" s="519"/>
      <c r="O95" s="408"/>
      <c r="P95" s="518"/>
      <c r="S95" s="513"/>
      <c r="T95" s="516"/>
      <c r="U95" s="523"/>
      <c r="V95" s="514"/>
      <c r="W95" s="519"/>
      <c r="X95" s="408"/>
      <c r="Y95" s="518"/>
    </row>
    <row r="96" spans="1:25">
      <c r="A96" s="508"/>
      <c r="B96" s="509"/>
      <c r="C96" s="510"/>
      <c r="D96" s="509"/>
      <c r="E96" s="511"/>
      <c r="F96" s="400"/>
      <c r="G96" s="512"/>
      <c r="J96" s="513"/>
      <c r="K96" s="514"/>
      <c r="L96" s="515"/>
      <c r="M96" s="514"/>
      <c r="N96" s="519"/>
      <c r="O96" s="408"/>
      <c r="P96" s="518"/>
      <c r="S96" s="513"/>
      <c r="T96" s="514"/>
      <c r="U96" s="515"/>
      <c r="V96" s="514"/>
      <c r="W96" s="519"/>
      <c r="X96" s="408"/>
      <c r="Y96" s="518"/>
    </row>
    <row r="97" spans="1:25">
      <c r="A97" s="508"/>
      <c r="B97" s="509"/>
      <c r="C97" s="530" t="s">
        <v>7</v>
      </c>
      <c r="D97" s="509"/>
      <c r="E97" s="511"/>
      <c r="F97" s="400"/>
      <c r="G97" s="531">
        <f>SUM(G57:G96)</f>
        <v>0</v>
      </c>
      <c r="J97" s="513"/>
      <c r="K97" s="514"/>
      <c r="L97" s="532" t="s">
        <v>7</v>
      </c>
      <c r="M97" s="514"/>
      <c r="N97" s="519"/>
      <c r="O97" s="408"/>
      <c r="P97" s="533">
        <f>SUM(P57:P96)</f>
        <v>1466</v>
      </c>
      <c r="S97" s="513"/>
      <c r="T97" s="514"/>
      <c r="U97" s="532" t="s">
        <v>7</v>
      </c>
      <c r="V97" s="514"/>
      <c r="W97" s="519"/>
      <c r="X97" s="408"/>
      <c r="Y97" s="533">
        <f>SUM(Y57:Y96)</f>
        <v>0</v>
      </c>
    </row>
    <row r="98" spans="1:25">
      <c r="A98" s="508"/>
      <c r="B98" s="509"/>
      <c r="C98" s="530"/>
      <c r="D98" s="509"/>
      <c r="E98" s="511"/>
      <c r="F98" s="400"/>
      <c r="G98" s="531"/>
      <c r="J98" s="513"/>
      <c r="K98" s="514"/>
      <c r="L98" s="532"/>
      <c r="M98" s="514"/>
      <c r="N98" s="519"/>
      <c r="O98" s="408"/>
      <c r="P98" s="533"/>
      <c r="S98" s="513"/>
      <c r="T98" s="514"/>
      <c r="U98" s="532"/>
      <c r="V98" s="514"/>
      <c r="W98" s="519"/>
      <c r="X98" s="408"/>
      <c r="Y98" s="533"/>
    </row>
    <row r="99" spans="1:25">
      <c r="A99" s="508"/>
      <c r="B99" s="509"/>
      <c r="C99" s="530"/>
      <c r="D99" s="509"/>
      <c r="E99" s="511"/>
      <c r="F99" s="400"/>
      <c r="G99" s="531"/>
      <c r="J99" s="513"/>
      <c r="K99" s="514"/>
      <c r="L99" s="532"/>
      <c r="M99" s="514"/>
      <c r="N99" s="519"/>
      <c r="O99" s="408"/>
      <c r="P99" s="533"/>
      <c r="S99" s="513"/>
      <c r="T99" s="514"/>
      <c r="U99" s="532"/>
      <c r="V99" s="514"/>
      <c r="W99" s="519"/>
      <c r="X99" s="408"/>
      <c r="Y99" s="533"/>
    </row>
    <row r="100" spans="1:25">
      <c r="A100" s="508"/>
      <c r="B100" s="509"/>
      <c r="C100" s="509"/>
      <c r="D100" s="509"/>
      <c r="E100" s="511"/>
      <c r="F100" s="400"/>
      <c r="G100" s="466"/>
      <c r="J100" s="513"/>
      <c r="K100" s="514"/>
      <c r="L100" s="514"/>
      <c r="M100" s="514"/>
      <c r="N100" s="519"/>
      <c r="O100" s="408"/>
      <c r="P100" s="534"/>
      <c r="S100" s="513"/>
      <c r="T100" s="514"/>
      <c r="U100" s="514"/>
      <c r="V100" s="514"/>
      <c r="W100" s="519"/>
      <c r="X100" s="408"/>
      <c r="Y100" s="534"/>
    </row>
    <row r="101" spans="1:25">
      <c r="A101" s="535" t="s">
        <v>13</v>
      </c>
      <c r="B101" s="509"/>
      <c r="C101" s="530" t="s">
        <v>8</v>
      </c>
      <c r="D101" s="509"/>
      <c r="E101" s="511"/>
      <c r="F101" s="400"/>
      <c r="G101" s="466"/>
      <c r="J101" s="536" t="s">
        <v>13</v>
      </c>
      <c r="K101" s="514"/>
      <c r="L101" s="532" t="s">
        <v>8</v>
      </c>
      <c r="M101" s="514"/>
      <c r="N101" s="519"/>
      <c r="O101" s="408"/>
      <c r="P101" s="534"/>
      <c r="S101" s="536" t="s">
        <v>13</v>
      </c>
      <c r="T101" s="514"/>
      <c r="U101" s="532" t="s">
        <v>8</v>
      </c>
      <c r="V101" s="514"/>
      <c r="W101" s="519"/>
      <c r="X101" s="408"/>
      <c r="Y101" s="534"/>
    </row>
    <row r="102" spans="1:25">
      <c r="A102" s="508"/>
      <c r="B102" s="509"/>
      <c r="C102" s="509"/>
      <c r="D102" s="509"/>
      <c r="E102" s="511"/>
      <c r="F102" s="400"/>
      <c r="G102" s="466"/>
      <c r="J102" s="513"/>
      <c r="K102" s="514"/>
      <c r="L102" s="514"/>
      <c r="M102" s="514"/>
      <c r="N102" s="519"/>
      <c r="O102" s="408"/>
      <c r="P102" s="534"/>
      <c r="S102" s="513"/>
      <c r="T102" s="514"/>
      <c r="U102" s="514"/>
      <c r="V102" s="514"/>
      <c r="W102" s="519"/>
      <c r="X102" s="408"/>
      <c r="Y102" s="534"/>
    </row>
    <row r="103" spans="1:25" ht="52.8">
      <c r="A103" s="508" t="s">
        <v>22</v>
      </c>
      <c r="B103" s="509" t="s">
        <v>236</v>
      </c>
      <c r="C103" s="522" t="s">
        <v>820</v>
      </c>
      <c r="D103" s="520" t="s">
        <v>6</v>
      </c>
      <c r="E103" s="511" t="s">
        <v>348</v>
      </c>
      <c r="F103" s="400"/>
      <c r="G103" s="512">
        <f>ROUND(E103*F103,2)</f>
        <v>0</v>
      </c>
      <c r="J103" s="513" t="s">
        <v>22</v>
      </c>
      <c r="K103" s="514" t="s">
        <v>236</v>
      </c>
      <c r="L103" s="523" t="s">
        <v>820</v>
      </c>
      <c r="M103" s="521" t="s">
        <v>6</v>
      </c>
      <c r="N103" s="519" t="s">
        <v>348</v>
      </c>
      <c r="O103" s="408"/>
      <c r="P103" s="518">
        <f>ROUND(N103*O103,2)</f>
        <v>0</v>
      </c>
      <c r="S103" s="513" t="s">
        <v>22</v>
      </c>
      <c r="T103" s="514" t="s">
        <v>236</v>
      </c>
      <c r="U103" s="523" t="s">
        <v>820</v>
      </c>
      <c r="V103" s="521" t="s">
        <v>6</v>
      </c>
      <c r="W103" s="519"/>
      <c r="X103" s="408"/>
      <c r="Y103" s="518">
        <f>ROUND(W103*X103,2)</f>
        <v>0</v>
      </c>
    </row>
    <row r="104" spans="1:25">
      <c r="A104" s="508"/>
      <c r="B104" s="509"/>
      <c r="C104" s="509"/>
      <c r="D104" s="509"/>
      <c r="E104" s="511"/>
      <c r="F104" s="400"/>
      <c r="G104" s="512"/>
      <c r="J104" s="513"/>
      <c r="K104" s="514"/>
      <c r="L104" s="514"/>
      <c r="M104" s="514"/>
      <c r="N104" s="519"/>
      <c r="O104" s="408"/>
      <c r="P104" s="518"/>
      <c r="S104" s="513"/>
      <c r="T104" s="514"/>
      <c r="U104" s="514"/>
      <c r="V104" s="514"/>
      <c r="W104" s="519"/>
      <c r="X104" s="408"/>
      <c r="Y104" s="518"/>
    </row>
    <row r="105" spans="1:25" ht="66">
      <c r="A105" s="508" t="s">
        <v>23</v>
      </c>
      <c r="B105" s="509" t="s">
        <v>76</v>
      </c>
      <c r="C105" s="522" t="s">
        <v>349</v>
      </c>
      <c r="D105" s="520" t="s">
        <v>9</v>
      </c>
      <c r="E105" s="511" t="s">
        <v>564</v>
      </c>
      <c r="F105" s="400"/>
      <c r="G105" s="512">
        <f t="shared" ref="G105:G127" si="3">ROUND(E105*F105,2)</f>
        <v>0</v>
      </c>
      <c r="J105" s="513" t="s">
        <v>23</v>
      </c>
      <c r="K105" s="514" t="s">
        <v>76</v>
      </c>
      <c r="L105" s="523" t="s">
        <v>349</v>
      </c>
      <c r="M105" s="521" t="s">
        <v>9</v>
      </c>
      <c r="N105" s="519" t="s">
        <v>564</v>
      </c>
      <c r="O105" s="408"/>
      <c r="P105" s="518">
        <f t="shared" ref="P105:P127" si="4">ROUND(N105*O105,2)</f>
        <v>0</v>
      </c>
      <c r="S105" s="513" t="s">
        <v>23</v>
      </c>
      <c r="T105" s="514" t="s">
        <v>76</v>
      </c>
      <c r="U105" s="523" t="s">
        <v>349</v>
      </c>
      <c r="V105" s="521" t="s">
        <v>9</v>
      </c>
      <c r="W105" s="519"/>
      <c r="X105" s="408"/>
      <c r="Y105" s="518">
        <f t="shared" ref="Y105:Y127" si="5">ROUND(W105*X105,2)</f>
        <v>0</v>
      </c>
    </row>
    <row r="106" spans="1:25">
      <c r="A106" s="508"/>
      <c r="B106" s="509"/>
      <c r="C106" s="509"/>
      <c r="D106" s="509"/>
      <c r="E106" s="511"/>
      <c r="F106" s="400"/>
      <c r="G106" s="512"/>
      <c r="J106" s="513"/>
      <c r="K106" s="514"/>
      <c r="L106" s="514"/>
      <c r="M106" s="514"/>
      <c r="N106" s="519"/>
      <c r="O106" s="408"/>
      <c r="P106" s="518"/>
      <c r="S106" s="513"/>
      <c r="T106" s="514"/>
      <c r="U106" s="514"/>
      <c r="V106" s="514"/>
      <c r="W106" s="519"/>
      <c r="X106" s="408"/>
      <c r="Y106" s="518"/>
    </row>
    <row r="107" spans="1:25" ht="52.8">
      <c r="A107" s="508" t="s">
        <v>24</v>
      </c>
      <c r="B107" s="509" t="s">
        <v>76</v>
      </c>
      <c r="C107" s="522" t="s">
        <v>350</v>
      </c>
      <c r="D107" s="509" t="s">
        <v>9</v>
      </c>
      <c r="E107" s="511" t="s">
        <v>242</v>
      </c>
      <c r="F107" s="400"/>
      <c r="G107" s="512">
        <f t="shared" si="3"/>
        <v>0</v>
      </c>
      <c r="J107" s="513" t="s">
        <v>24</v>
      </c>
      <c r="K107" s="514" t="s">
        <v>76</v>
      </c>
      <c r="L107" s="523" t="s">
        <v>350</v>
      </c>
      <c r="M107" s="514" t="s">
        <v>9</v>
      </c>
      <c r="N107" s="519" t="s">
        <v>242</v>
      </c>
      <c r="O107" s="408"/>
      <c r="P107" s="518">
        <f t="shared" si="4"/>
        <v>0</v>
      </c>
      <c r="S107" s="513" t="s">
        <v>24</v>
      </c>
      <c r="T107" s="514" t="s">
        <v>76</v>
      </c>
      <c r="U107" s="523" t="s">
        <v>350</v>
      </c>
      <c r="V107" s="514" t="s">
        <v>9</v>
      </c>
      <c r="W107" s="519"/>
      <c r="X107" s="408"/>
      <c r="Y107" s="518">
        <f t="shared" si="5"/>
        <v>0</v>
      </c>
    </row>
    <row r="108" spans="1:25">
      <c r="A108" s="508"/>
      <c r="B108" s="509"/>
      <c r="C108" s="509"/>
      <c r="D108" s="509"/>
      <c r="E108" s="511"/>
      <c r="F108" s="400"/>
      <c r="G108" s="512"/>
      <c r="J108" s="513"/>
      <c r="K108" s="514"/>
      <c r="L108" s="514"/>
      <c r="M108" s="514"/>
      <c r="N108" s="519"/>
      <c r="O108" s="408"/>
      <c r="P108" s="518"/>
      <c r="S108" s="513"/>
      <c r="T108" s="514"/>
      <c r="U108" s="514"/>
      <c r="V108" s="514"/>
      <c r="W108" s="519"/>
      <c r="X108" s="408"/>
      <c r="Y108" s="518"/>
    </row>
    <row r="109" spans="1:25" ht="52.8">
      <c r="A109" s="508" t="s">
        <v>25</v>
      </c>
      <c r="B109" s="509" t="s">
        <v>28</v>
      </c>
      <c r="C109" s="510" t="s">
        <v>821</v>
      </c>
      <c r="D109" s="509" t="s">
        <v>9</v>
      </c>
      <c r="E109" s="511" t="s">
        <v>703</v>
      </c>
      <c r="F109" s="400"/>
      <c r="G109" s="512">
        <f t="shared" si="3"/>
        <v>0</v>
      </c>
      <c r="J109" s="513" t="s">
        <v>25</v>
      </c>
      <c r="K109" s="514" t="s">
        <v>28</v>
      </c>
      <c r="L109" s="515" t="s">
        <v>821</v>
      </c>
      <c r="M109" s="514" t="s">
        <v>9</v>
      </c>
      <c r="N109" s="519" t="s">
        <v>703</v>
      </c>
      <c r="O109" s="408"/>
      <c r="P109" s="518">
        <f t="shared" si="4"/>
        <v>0</v>
      </c>
      <c r="S109" s="513" t="s">
        <v>25</v>
      </c>
      <c r="T109" s="514" t="s">
        <v>28</v>
      </c>
      <c r="U109" s="515" t="s">
        <v>821</v>
      </c>
      <c r="V109" s="514" t="s">
        <v>9</v>
      </c>
      <c r="W109" s="519"/>
      <c r="X109" s="408"/>
      <c r="Y109" s="518">
        <f t="shared" si="5"/>
        <v>0</v>
      </c>
    </row>
    <row r="110" spans="1:25">
      <c r="A110" s="508"/>
      <c r="B110" s="509"/>
      <c r="C110" s="509"/>
      <c r="D110" s="509"/>
      <c r="E110" s="511"/>
      <c r="F110" s="400"/>
      <c r="G110" s="512"/>
      <c r="J110" s="513"/>
      <c r="K110" s="514"/>
      <c r="L110" s="514"/>
      <c r="M110" s="514"/>
      <c r="N110" s="519"/>
      <c r="O110" s="408"/>
      <c r="P110" s="518"/>
      <c r="S110" s="513"/>
      <c r="T110" s="514"/>
      <c r="U110" s="514"/>
      <c r="V110" s="514"/>
      <c r="W110" s="519"/>
      <c r="X110" s="408"/>
      <c r="Y110" s="518"/>
    </row>
    <row r="111" spans="1:25" ht="79.2">
      <c r="A111" s="508" t="s">
        <v>26</v>
      </c>
      <c r="B111" s="509" t="s">
        <v>77</v>
      </c>
      <c r="C111" s="522" t="s">
        <v>237</v>
      </c>
      <c r="D111" s="509" t="s">
        <v>9</v>
      </c>
      <c r="E111" s="511" t="s">
        <v>351</v>
      </c>
      <c r="F111" s="400"/>
      <c r="G111" s="512">
        <f t="shared" si="3"/>
        <v>0</v>
      </c>
      <c r="J111" s="513" t="s">
        <v>26</v>
      </c>
      <c r="K111" s="514" t="s">
        <v>77</v>
      </c>
      <c r="L111" s="523" t="s">
        <v>237</v>
      </c>
      <c r="M111" s="514" t="s">
        <v>9</v>
      </c>
      <c r="N111" s="519" t="s">
        <v>351</v>
      </c>
      <c r="O111" s="408"/>
      <c r="P111" s="518">
        <f t="shared" si="4"/>
        <v>0</v>
      </c>
      <c r="S111" s="513" t="s">
        <v>26</v>
      </c>
      <c r="T111" s="514" t="s">
        <v>77</v>
      </c>
      <c r="U111" s="523" t="s">
        <v>237</v>
      </c>
      <c r="V111" s="514" t="s">
        <v>9</v>
      </c>
      <c r="W111" s="519"/>
      <c r="X111" s="408"/>
      <c r="Y111" s="518">
        <f t="shared" si="5"/>
        <v>0</v>
      </c>
    </row>
    <row r="112" spans="1:25">
      <c r="A112" s="508"/>
      <c r="B112" s="509"/>
      <c r="C112" s="509"/>
      <c r="D112" s="509"/>
      <c r="E112" s="511"/>
      <c r="F112" s="400"/>
      <c r="G112" s="512"/>
      <c r="J112" s="513"/>
      <c r="K112" s="514"/>
      <c r="L112" s="514"/>
      <c r="M112" s="514"/>
      <c r="N112" s="519"/>
      <c r="O112" s="408"/>
      <c r="P112" s="518"/>
      <c r="S112" s="513"/>
      <c r="T112" s="514"/>
      <c r="U112" s="514"/>
      <c r="V112" s="514"/>
      <c r="W112" s="519"/>
      <c r="X112" s="408"/>
      <c r="Y112" s="518"/>
    </row>
    <row r="113" spans="1:25" ht="66">
      <c r="A113" s="508" t="s">
        <v>27</v>
      </c>
      <c r="B113" s="509" t="s">
        <v>29</v>
      </c>
      <c r="C113" s="510" t="s">
        <v>238</v>
      </c>
      <c r="D113" s="509" t="s">
        <v>6</v>
      </c>
      <c r="E113" s="511" t="s">
        <v>352</v>
      </c>
      <c r="F113" s="400"/>
      <c r="G113" s="512">
        <f t="shared" si="3"/>
        <v>0</v>
      </c>
      <c r="J113" s="513" t="s">
        <v>27</v>
      </c>
      <c r="K113" s="514" t="s">
        <v>29</v>
      </c>
      <c r="L113" s="515" t="s">
        <v>238</v>
      </c>
      <c r="M113" s="514" t="s">
        <v>6</v>
      </c>
      <c r="N113" s="519" t="s">
        <v>352</v>
      </c>
      <c r="O113" s="408"/>
      <c r="P113" s="518">
        <f t="shared" si="4"/>
        <v>0</v>
      </c>
      <c r="S113" s="513" t="s">
        <v>27</v>
      </c>
      <c r="T113" s="514" t="s">
        <v>29</v>
      </c>
      <c r="U113" s="515" t="s">
        <v>238</v>
      </c>
      <c r="V113" s="514" t="s">
        <v>6</v>
      </c>
      <c r="W113" s="519"/>
      <c r="X113" s="408"/>
      <c r="Y113" s="518">
        <f t="shared" si="5"/>
        <v>0</v>
      </c>
    </row>
    <row r="114" spans="1:25">
      <c r="A114" s="508"/>
      <c r="B114" s="509"/>
      <c r="C114" s="510"/>
      <c r="D114" s="509"/>
      <c r="E114" s="511"/>
      <c r="F114" s="400"/>
      <c r="G114" s="512"/>
      <c r="J114" s="513"/>
      <c r="K114" s="514"/>
      <c r="L114" s="515"/>
      <c r="M114" s="514"/>
      <c r="N114" s="519"/>
      <c r="O114" s="408"/>
      <c r="P114" s="518"/>
      <c r="S114" s="513"/>
      <c r="T114" s="514"/>
      <c r="U114" s="515"/>
      <c r="V114" s="514"/>
      <c r="W114" s="519"/>
      <c r="X114" s="408"/>
      <c r="Y114" s="518"/>
    </row>
    <row r="115" spans="1:25" ht="66">
      <c r="A115" s="508" t="s">
        <v>138</v>
      </c>
      <c r="B115" s="509" t="s">
        <v>30</v>
      </c>
      <c r="C115" s="510" t="s">
        <v>176</v>
      </c>
      <c r="D115" s="509" t="s">
        <v>6</v>
      </c>
      <c r="E115" s="511" t="s">
        <v>353</v>
      </c>
      <c r="F115" s="400"/>
      <c r="G115" s="512">
        <f t="shared" si="3"/>
        <v>0</v>
      </c>
      <c r="J115" s="513" t="s">
        <v>138</v>
      </c>
      <c r="K115" s="514" t="s">
        <v>30</v>
      </c>
      <c r="L115" s="515" t="s">
        <v>176</v>
      </c>
      <c r="M115" s="514" t="s">
        <v>6</v>
      </c>
      <c r="N115" s="519" t="s">
        <v>353</v>
      </c>
      <c r="O115" s="408"/>
      <c r="P115" s="518">
        <f t="shared" si="4"/>
        <v>0</v>
      </c>
      <c r="S115" s="513" t="s">
        <v>138</v>
      </c>
      <c r="T115" s="514" t="s">
        <v>30</v>
      </c>
      <c r="U115" s="515" t="s">
        <v>176</v>
      </c>
      <c r="V115" s="514" t="s">
        <v>6</v>
      </c>
      <c r="W115" s="519"/>
      <c r="X115" s="408"/>
      <c r="Y115" s="518">
        <f t="shared" si="5"/>
        <v>0</v>
      </c>
    </row>
    <row r="116" spans="1:25">
      <c r="A116" s="508"/>
      <c r="B116" s="509"/>
      <c r="C116" s="509"/>
      <c r="D116" s="509"/>
      <c r="E116" s="511"/>
      <c r="F116" s="400"/>
      <c r="G116" s="512"/>
      <c r="J116" s="513"/>
      <c r="K116" s="514"/>
      <c r="L116" s="514"/>
      <c r="M116" s="514"/>
      <c r="N116" s="519"/>
      <c r="O116" s="408"/>
      <c r="P116" s="518"/>
      <c r="S116" s="513"/>
      <c r="T116" s="514"/>
      <c r="U116" s="514"/>
      <c r="V116" s="514"/>
      <c r="W116" s="519"/>
      <c r="X116" s="408"/>
      <c r="Y116" s="518"/>
    </row>
    <row r="117" spans="1:25" ht="26.4">
      <c r="A117" s="508" t="s">
        <v>139</v>
      </c>
      <c r="B117" s="509" t="s">
        <v>31</v>
      </c>
      <c r="C117" s="510" t="s">
        <v>35</v>
      </c>
      <c r="D117" s="509" t="s">
        <v>6</v>
      </c>
      <c r="E117" s="511" t="s">
        <v>353</v>
      </c>
      <c r="F117" s="400"/>
      <c r="G117" s="512">
        <f t="shared" si="3"/>
        <v>0</v>
      </c>
      <c r="J117" s="513" t="s">
        <v>139</v>
      </c>
      <c r="K117" s="514" t="s">
        <v>31</v>
      </c>
      <c r="L117" s="515" t="s">
        <v>35</v>
      </c>
      <c r="M117" s="514" t="s">
        <v>6</v>
      </c>
      <c r="N117" s="519" t="s">
        <v>353</v>
      </c>
      <c r="O117" s="408"/>
      <c r="P117" s="518">
        <f t="shared" si="4"/>
        <v>0</v>
      </c>
      <c r="S117" s="513" t="s">
        <v>139</v>
      </c>
      <c r="T117" s="514" t="s">
        <v>31</v>
      </c>
      <c r="U117" s="515" t="s">
        <v>35</v>
      </c>
      <c r="V117" s="514" t="s">
        <v>6</v>
      </c>
      <c r="W117" s="519"/>
      <c r="X117" s="408"/>
      <c r="Y117" s="518">
        <f t="shared" si="5"/>
        <v>0</v>
      </c>
    </row>
    <row r="118" spans="1:25">
      <c r="A118" s="508"/>
      <c r="B118" s="509"/>
      <c r="C118" s="509"/>
      <c r="D118" s="509"/>
      <c r="E118" s="511"/>
      <c r="F118" s="400"/>
      <c r="G118" s="512"/>
      <c r="J118" s="513"/>
      <c r="K118" s="514"/>
      <c r="L118" s="514"/>
      <c r="M118" s="514"/>
      <c r="N118" s="519"/>
      <c r="O118" s="408"/>
      <c r="P118" s="518"/>
      <c r="S118" s="513"/>
      <c r="T118" s="514"/>
      <c r="U118" s="514"/>
      <c r="V118" s="514"/>
      <c r="W118" s="519"/>
      <c r="X118" s="408"/>
      <c r="Y118" s="518"/>
    </row>
    <row r="119" spans="1:25" ht="26.4">
      <c r="A119" s="508" t="s">
        <v>140</v>
      </c>
      <c r="B119" s="509" t="s">
        <v>32</v>
      </c>
      <c r="C119" s="510" t="s">
        <v>36</v>
      </c>
      <c r="D119" s="509" t="s">
        <v>34</v>
      </c>
      <c r="E119" s="559" t="s">
        <v>809</v>
      </c>
      <c r="F119" s="400"/>
      <c r="G119" s="512">
        <f t="shared" si="3"/>
        <v>0</v>
      </c>
      <c r="J119" s="513" t="s">
        <v>140</v>
      </c>
      <c r="K119" s="514" t="s">
        <v>32</v>
      </c>
      <c r="L119" s="515" t="s">
        <v>36</v>
      </c>
      <c r="M119" s="514" t="s">
        <v>34</v>
      </c>
      <c r="N119" s="609" t="s">
        <v>809</v>
      </c>
      <c r="O119" s="408"/>
      <c r="P119" s="518">
        <f t="shared" si="4"/>
        <v>0</v>
      </c>
      <c r="S119" s="513" t="s">
        <v>140</v>
      </c>
      <c r="T119" s="514" t="s">
        <v>32</v>
      </c>
      <c r="U119" s="515" t="s">
        <v>36</v>
      </c>
      <c r="V119" s="514" t="s">
        <v>34</v>
      </c>
      <c r="W119" s="609"/>
      <c r="X119" s="408"/>
      <c r="Y119" s="518">
        <f t="shared" si="5"/>
        <v>0</v>
      </c>
    </row>
    <row r="120" spans="1:25">
      <c r="A120" s="508"/>
      <c r="B120" s="509"/>
      <c r="C120" s="509"/>
      <c r="D120" s="509"/>
      <c r="E120" s="511"/>
      <c r="F120" s="400"/>
      <c r="G120" s="512"/>
      <c r="J120" s="513"/>
      <c r="K120" s="514"/>
      <c r="L120" s="514"/>
      <c r="M120" s="514"/>
      <c r="N120" s="519"/>
      <c r="O120" s="408"/>
      <c r="P120" s="518"/>
      <c r="S120" s="513"/>
      <c r="T120" s="514"/>
      <c r="U120" s="514"/>
      <c r="V120" s="514"/>
      <c r="W120" s="519"/>
      <c r="X120" s="408"/>
      <c r="Y120" s="518"/>
    </row>
    <row r="121" spans="1:25" ht="39.6">
      <c r="A121" s="508" t="s">
        <v>142</v>
      </c>
      <c r="B121" s="509" t="s">
        <v>33</v>
      </c>
      <c r="C121" s="510" t="s">
        <v>37</v>
      </c>
      <c r="D121" s="509" t="s">
        <v>34</v>
      </c>
      <c r="E121" s="511" t="s">
        <v>563</v>
      </c>
      <c r="F121" s="400"/>
      <c r="G121" s="512">
        <f t="shared" si="3"/>
        <v>0</v>
      </c>
      <c r="J121" s="513" t="s">
        <v>142</v>
      </c>
      <c r="K121" s="514" t="s">
        <v>33</v>
      </c>
      <c r="L121" s="515" t="s">
        <v>37</v>
      </c>
      <c r="M121" s="514" t="s">
        <v>34</v>
      </c>
      <c r="N121" s="519" t="s">
        <v>563</v>
      </c>
      <c r="O121" s="408"/>
      <c r="P121" s="518">
        <f t="shared" si="4"/>
        <v>0</v>
      </c>
      <c r="S121" s="513" t="s">
        <v>142</v>
      </c>
      <c r="T121" s="514" t="s">
        <v>33</v>
      </c>
      <c r="U121" s="515" t="s">
        <v>37</v>
      </c>
      <c r="V121" s="514" t="s">
        <v>34</v>
      </c>
      <c r="W121" s="519"/>
      <c r="X121" s="408"/>
      <c r="Y121" s="518">
        <f t="shared" si="5"/>
        <v>0</v>
      </c>
    </row>
    <row r="122" spans="1:25">
      <c r="A122" s="508"/>
      <c r="B122" s="511"/>
      <c r="C122" s="509"/>
      <c r="D122" s="509"/>
      <c r="E122" s="511"/>
      <c r="F122" s="400"/>
      <c r="G122" s="512"/>
      <c r="J122" s="513"/>
      <c r="K122" s="516"/>
      <c r="L122" s="514"/>
      <c r="M122" s="514"/>
      <c r="N122" s="519"/>
      <c r="O122" s="408"/>
      <c r="P122" s="518"/>
      <c r="S122" s="513"/>
      <c r="T122" s="516"/>
      <c r="U122" s="514"/>
      <c r="V122" s="514"/>
      <c r="W122" s="519"/>
      <c r="X122" s="408"/>
      <c r="Y122" s="518"/>
    </row>
    <row r="123" spans="1:25" ht="66.599999999999994">
      <c r="A123" s="508" t="s">
        <v>141</v>
      </c>
      <c r="B123" s="511" t="s">
        <v>211</v>
      </c>
      <c r="C123" s="520" t="s">
        <v>704</v>
      </c>
      <c r="D123" s="509" t="s">
        <v>9</v>
      </c>
      <c r="E123" s="511" t="s">
        <v>523</v>
      </c>
      <c r="F123" s="400"/>
      <c r="G123" s="512">
        <f t="shared" si="3"/>
        <v>0</v>
      </c>
      <c r="J123" s="513" t="s">
        <v>141</v>
      </c>
      <c r="K123" s="516" t="s">
        <v>211</v>
      </c>
      <c r="L123" s="521" t="s">
        <v>704</v>
      </c>
      <c r="M123" s="514" t="s">
        <v>9</v>
      </c>
      <c r="N123" s="519" t="s">
        <v>523</v>
      </c>
      <c r="O123" s="408"/>
      <c r="P123" s="518">
        <f t="shared" si="4"/>
        <v>0</v>
      </c>
      <c r="S123" s="513" t="s">
        <v>141</v>
      </c>
      <c r="T123" s="516" t="s">
        <v>211</v>
      </c>
      <c r="U123" s="521" t="s">
        <v>704</v>
      </c>
      <c r="V123" s="514" t="s">
        <v>9</v>
      </c>
      <c r="W123" s="519"/>
      <c r="X123" s="408"/>
      <c r="Y123" s="518">
        <f t="shared" si="5"/>
        <v>0</v>
      </c>
    </row>
    <row r="124" spans="1:25">
      <c r="A124" s="508"/>
      <c r="B124" s="511"/>
      <c r="C124" s="520"/>
      <c r="D124" s="520"/>
      <c r="E124" s="511"/>
      <c r="F124" s="400"/>
      <c r="G124" s="512"/>
      <c r="J124" s="513"/>
      <c r="K124" s="516"/>
      <c r="L124" s="521"/>
      <c r="M124" s="521"/>
      <c r="N124" s="519"/>
      <c r="O124" s="408"/>
      <c r="P124" s="518"/>
      <c r="S124" s="513"/>
      <c r="T124" s="516"/>
      <c r="U124" s="521"/>
      <c r="V124" s="521"/>
      <c r="W124" s="519"/>
      <c r="X124" s="408"/>
      <c r="Y124" s="518"/>
    </row>
    <row r="125" spans="1:25" ht="79.2">
      <c r="A125" s="508" t="s">
        <v>143</v>
      </c>
      <c r="B125" s="559" t="s">
        <v>789</v>
      </c>
      <c r="C125" s="520" t="s">
        <v>790</v>
      </c>
      <c r="D125" s="520" t="s">
        <v>6</v>
      </c>
      <c r="E125" s="511" t="s">
        <v>354</v>
      </c>
      <c r="F125" s="400"/>
      <c r="G125" s="512">
        <f t="shared" si="3"/>
        <v>0</v>
      </c>
      <c r="J125" s="513" t="s">
        <v>143</v>
      </c>
      <c r="K125" s="560" t="s">
        <v>789</v>
      </c>
      <c r="L125" s="521" t="s">
        <v>790</v>
      </c>
      <c r="M125" s="521" t="s">
        <v>6</v>
      </c>
      <c r="N125" s="519" t="s">
        <v>354</v>
      </c>
      <c r="O125" s="408"/>
      <c r="P125" s="518">
        <f t="shared" si="4"/>
        <v>0</v>
      </c>
      <c r="S125" s="513" t="s">
        <v>143</v>
      </c>
      <c r="T125" s="560" t="s">
        <v>789</v>
      </c>
      <c r="U125" s="521" t="s">
        <v>790</v>
      </c>
      <c r="V125" s="521" t="s">
        <v>6</v>
      </c>
      <c r="W125" s="519"/>
      <c r="X125" s="408"/>
      <c r="Y125" s="518">
        <f t="shared" si="5"/>
        <v>0</v>
      </c>
    </row>
    <row r="126" spans="1:25">
      <c r="A126" s="508"/>
      <c r="B126" s="511"/>
      <c r="C126" s="520"/>
      <c r="D126" s="520"/>
      <c r="E126" s="511"/>
      <c r="F126" s="400"/>
      <c r="G126" s="512"/>
      <c r="J126" s="513"/>
      <c r="K126" s="516"/>
      <c r="L126" s="521"/>
      <c r="M126" s="521"/>
      <c r="N126" s="519"/>
      <c r="O126" s="408"/>
      <c r="P126" s="518"/>
      <c r="S126" s="513"/>
      <c r="T126" s="516"/>
      <c r="U126" s="521"/>
      <c r="V126" s="521"/>
      <c r="W126" s="519"/>
      <c r="X126" s="408"/>
      <c r="Y126" s="518"/>
    </row>
    <row r="127" spans="1:25" ht="55.2">
      <c r="A127" s="508" t="s">
        <v>786</v>
      </c>
      <c r="B127" s="511" t="s">
        <v>579</v>
      </c>
      <c r="C127" s="537" t="s">
        <v>578</v>
      </c>
      <c r="D127" s="520" t="s">
        <v>6</v>
      </c>
      <c r="E127" s="511" t="s">
        <v>580</v>
      </c>
      <c r="F127" s="400"/>
      <c r="G127" s="512">
        <f t="shared" si="3"/>
        <v>0</v>
      </c>
      <c r="J127" s="513" t="s">
        <v>786</v>
      </c>
      <c r="K127" s="516" t="s">
        <v>579</v>
      </c>
      <c r="L127" s="538" t="s">
        <v>578</v>
      </c>
      <c r="M127" s="521" t="s">
        <v>6</v>
      </c>
      <c r="N127" s="519" t="s">
        <v>580</v>
      </c>
      <c r="O127" s="408"/>
      <c r="P127" s="518">
        <f t="shared" si="4"/>
        <v>0</v>
      </c>
      <c r="S127" s="513" t="s">
        <v>786</v>
      </c>
      <c r="T127" s="516" t="s">
        <v>579</v>
      </c>
      <c r="U127" s="538" t="s">
        <v>578</v>
      </c>
      <c r="V127" s="521" t="s">
        <v>6</v>
      </c>
      <c r="W127" s="519"/>
      <c r="X127" s="408"/>
      <c r="Y127" s="518">
        <f t="shared" si="5"/>
        <v>0</v>
      </c>
    </row>
    <row r="128" spans="1:25">
      <c r="A128" s="508"/>
      <c r="B128" s="509"/>
      <c r="C128" s="509"/>
      <c r="D128" s="509"/>
      <c r="E128" s="511"/>
      <c r="F128" s="400"/>
      <c r="G128" s="466"/>
      <c r="J128" s="513"/>
      <c r="K128" s="514"/>
      <c r="L128" s="514"/>
      <c r="M128" s="514"/>
      <c r="N128" s="519"/>
      <c r="O128" s="408"/>
      <c r="P128" s="534"/>
      <c r="S128" s="513"/>
      <c r="T128" s="514"/>
      <c r="U128" s="514"/>
      <c r="V128" s="514"/>
      <c r="W128" s="519"/>
      <c r="X128" s="408"/>
      <c r="Y128" s="534"/>
    </row>
    <row r="129" spans="1:25">
      <c r="A129" s="508"/>
      <c r="B129" s="509"/>
      <c r="C129" s="509"/>
      <c r="D129" s="509"/>
      <c r="E129" s="511"/>
      <c r="F129" s="400"/>
      <c r="G129" s="466"/>
      <c r="J129" s="513"/>
      <c r="K129" s="514"/>
      <c r="L129" s="514"/>
      <c r="M129" s="514"/>
      <c r="N129" s="519"/>
      <c r="O129" s="408"/>
      <c r="P129" s="534"/>
      <c r="S129" s="513"/>
      <c r="T129" s="514"/>
      <c r="U129" s="514"/>
      <c r="V129" s="514"/>
      <c r="W129" s="519"/>
      <c r="X129" s="408"/>
      <c r="Y129" s="534"/>
    </row>
    <row r="130" spans="1:25">
      <c r="A130" s="508"/>
      <c r="B130" s="509"/>
      <c r="C130" s="530" t="s">
        <v>10</v>
      </c>
      <c r="D130" s="509"/>
      <c r="E130" s="511"/>
      <c r="F130" s="400"/>
      <c r="G130" s="531">
        <f>SUM(G103:G127)</f>
        <v>0</v>
      </c>
      <c r="J130" s="513"/>
      <c r="K130" s="514"/>
      <c r="L130" s="532" t="s">
        <v>10</v>
      </c>
      <c r="M130" s="514"/>
      <c r="N130" s="519"/>
      <c r="O130" s="408"/>
      <c r="P130" s="533">
        <f>SUM(P103:P127)</f>
        <v>0</v>
      </c>
      <c r="S130" s="513"/>
      <c r="T130" s="514"/>
      <c r="U130" s="532" t="s">
        <v>10</v>
      </c>
      <c r="V130" s="514"/>
      <c r="W130" s="519"/>
      <c r="X130" s="408"/>
      <c r="Y130" s="533">
        <f>SUM(Y103:Y127)</f>
        <v>0</v>
      </c>
    </row>
    <row r="131" spans="1:25">
      <c r="A131" s="508"/>
      <c r="B131" s="509"/>
      <c r="C131" s="530"/>
      <c r="D131" s="509"/>
      <c r="E131" s="511"/>
      <c r="F131" s="400"/>
      <c r="G131" s="531"/>
      <c r="J131" s="513"/>
      <c r="K131" s="514"/>
      <c r="L131" s="532"/>
      <c r="M131" s="514"/>
      <c r="N131" s="519"/>
      <c r="O131" s="408"/>
      <c r="P131" s="533"/>
      <c r="S131" s="513"/>
      <c r="T131" s="514"/>
      <c r="U131" s="532"/>
      <c r="V131" s="514"/>
      <c r="W131" s="519"/>
      <c r="X131" s="408"/>
      <c r="Y131" s="533"/>
    </row>
    <row r="132" spans="1:25">
      <c r="A132" s="508"/>
      <c r="B132" s="509"/>
      <c r="C132" s="530"/>
      <c r="D132" s="509"/>
      <c r="E132" s="511"/>
      <c r="F132" s="400"/>
      <c r="G132" s="531"/>
      <c r="J132" s="513"/>
      <c r="K132" s="514"/>
      <c r="L132" s="532"/>
      <c r="M132" s="514"/>
      <c r="N132" s="519"/>
      <c r="O132" s="408"/>
      <c r="P132" s="533"/>
      <c r="S132" s="513"/>
      <c r="T132" s="514"/>
      <c r="U132" s="532"/>
      <c r="V132" s="514"/>
      <c r="W132" s="519"/>
      <c r="X132" s="408"/>
      <c r="Y132" s="533"/>
    </row>
    <row r="133" spans="1:25">
      <c r="A133" s="508"/>
      <c r="B133" s="509"/>
      <c r="C133" s="509"/>
      <c r="D133" s="509"/>
      <c r="E133" s="511"/>
      <c r="F133" s="400"/>
      <c r="G133" s="466"/>
      <c r="J133" s="513"/>
      <c r="K133" s="514"/>
      <c r="L133" s="514"/>
      <c r="M133" s="514"/>
      <c r="N133" s="519"/>
      <c r="O133" s="408"/>
      <c r="P133" s="534"/>
      <c r="S133" s="513"/>
      <c r="T133" s="514"/>
      <c r="U133" s="514"/>
      <c r="V133" s="514"/>
      <c r="W133" s="519"/>
      <c r="X133" s="408"/>
      <c r="Y133" s="534"/>
    </row>
    <row r="134" spans="1:25">
      <c r="A134" s="535" t="s">
        <v>14</v>
      </c>
      <c r="B134" s="509"/>
      <c r="C134" s="530" t="s">
        <v>38</v>
      </c>
      <c r="D134" s="509"/>
      <c r="E134" s="511"/>
      <c r="F134" s="400"/>
      <c r="G134" s="466"/>
      <c r="J134" s="536" t="s">
        <v>14</v>
      </c>
      <c r="K134" s="514"/>
      <c r="L134" s="532" t="s">
        <v>38</v>
      </c>
      <c r="M134" s="514"/>
      <c r="N134" s="519"/>
      <c r="O134" s="408"/>
      <c r="P134" s="534"/>
      <c r="S134" s="536" t="s">
        <v>14</v>
      </c>
      <c r="T134" s="514"/>
      <c r="U134" s="532" t="s">
        <v>38</v>
      </c>
      <c r="V134" s="514"/>
      <c r="W134" s="519"/>
      <c r="X134" s="408"/>
      <c r="Y134" s="534"/>
    </row>
    <row r="135" spans="1:25">
      <c r="A135" s="508"/>
      <c r="B135" s="509"/>
      <c r="C135" s="509"/>
      <c r="D135" s="509"/>
      <c r="E135" s="511"/>
      <c r="F135" s="400"/>
      <c r="G135" s="466"/>
      <c r="J135" s="513"/>
      <c r="K135" s="514"/>
      <c r="L135" s="514"/>
      <c r="M135" s="514"/>
      <c r="N135" s="519"/>
      <c r="O135" s="408"/>
      <c r="P135" s="534"/>
      <c r="S135" s="513"/>
      <c r="T135" s="514"/>
      <c r="U135" s="514"/>
      <c r="V135" s="514"/>
      <c r="W135" s="519"/>
      <c r="X135" s="408"/>
      <c r="Y135" s="534"/>
    </row>
    <row r="136" spans="1:25" ht="52.8">
      <c r="A136" s="508" t="s">
        <v>39</v>
      </c>
      <c r="B136" s="509" t="s">
        <v>240</v>
      </c>
      <c r="C136" s="510" t="s">
        <v>705</v>
      </c>
      <c r="D136" s="509" t="s">
        <v>9</v>
      </c>
      <c r="E136" s="511" t="s">
        <v>522</v>
      </c>
      <c r="F136" s="400"/>
      <c r="G136" s="512">
        <f t="shared" ref="G136:G158" si="6">ROUND(E136*F136,2)</f>
        <v>0</v>
      </c>
      <c r="J136" s="513" t="s">
        <v>39</v>
      </c>
      <c r="K136" s="514" t="s">
        <v>240</v>
      </c>
      <c r="L136" s="515" t="s">
        <v>705</v>
      </c>
      <c r="M136" s="514" t="s">
        <v>9</v>
      </c>
      <c r="N136" s="519" t="s">
        <v>522</v>
      </c>
      <c r="O136" s="408"/>
      <c r="P136" s="518">
        <f t="shared" ref="P136:P158" si="7">ROUND(N136*O136,2)</f>
        <v>0</v>
      </c>
      <c r="S136" s="513" t="s">
        <v>39</v>
      </c>
      <c r="T136" s="514" t="s">
        <v>240</v>
      </c>
      <c r="U136" s="515" t="s">
        <v>705</v>
      </c>
      <c r="V136" s="514" t="s">
        <v>9</v>
      </c>
      <c r="W136" s="519"/>
      <c r="X136" s="408"/>
      <c r="Y136" s="518">
        <f t="shared" ref="Y136:Y158" si="8">ROUND(W136*X136,2)</f>
        <v>0</v>
      </c>
    </row>
    <row r="137" spans="1:25">
      <c r="A137" s="508"/>
      <c r="B137" s="509"/>
      <c r="C137" s="510"/>
      <c r="D137" s="509"/>
      <c r="E137" s="511"/>
      <c r="F137" s="400"/>
      <c r="G137" s="512"/>
      <c r="J137" s="513"/>
      <c r="K137" s="514"/>
      <c r="L137" s="515"/>
      <c r="M137" s="514"/>
      <c r="N137" s="519"/>
      <c r="O137" s="408"/>
      <c r="P137" s="518"/>
      <c r="S137" s="513"/>
      <c r="T137" s="514"/>
      <c r="U137" s="515"/>
      <c r="V137" s="514"/>
      <c r="W137" s="519"/>
      <c r="X137" s="408"/>
      <c r="Y137" s="518"/>
    </row>
    <row r="138" spans="1:25" ht="92.4">
      <c r="A138" s="508" t="s">
        <v>266</v>
      </c>
      <c r="B138" s="509" t="s">
        <v>241</v>
      </c>
      <c r="C138" s="522" t="s">
        <v>822</v>
      </c>
      <c r="D138" s="509" t="s">
        <v>9</v>
      </c>
      <c r="E138" s="511" t="s">
        <v>706</v>
      </c>
      <c r="F138" s="400"/>
      <c r="G138" s="512">
        <f t="shared" si="6"/>
        <v>0</v>
      </c>
      <c r="J138" s="513" t="s">
        <v>266</v>
      </c>
      <c r="K138" s="514" t="s">
        <v>241</v>
      </c>
      <c r="L138" s="523" t="s">
        <v>822</v>
      </c>
      <c r="M138" s="514" t="s">
        <v>9</v>
      </c>
      <c r="N138" s="519" t="s">
        <v>706</v>
      </c>
      <c r="O138" s="408"/>
      <c r="P138" s="518">
        <f t="shared" si="7"/>
        <v>0</v>
      </c>
      <c r="S138" s="513" t="s">
        <v>266</v>
      </c>
      <c r="T138" s="514" t="s">
        <v>241</v>
      </c>
      <c r="U138" s="523" t="s">
        <v>822</v>
      </c>
      <c r="V138" s="514" t="s">
        <v>9</v>
      </c>
      <c r="W138" s="519"/>
      <c r="X138" s="408"/>
      <c r="Y138" s="518">
        <f t="shared" si="8"/>
        <v>0</v>
      </c>
    </row>
    <row r="139" spans="1:25">
      <c r="A139" s="508"/>
      <c r="B139" s="509"/>
      <c r="C139" s="510"/>
      <c r="D139" s="509"/>
      <c r="E139" s="511"/>
      <c r="F139" s="400"/>
      <c r="G139" s="512"/>
      <c r="J139" s="513"/>
      <c r="K139" s="514"/>
      <c r="L139" s="515"/>
      <c r="M139" s="514"/>
      <c r="N139" s="519"/>
      <c r="O139" s="408"/>
      <c r="P139" s="518"/>
      <c r="S139" s="513"/>
      <c r="T139" s="514"/>
      <c r="U139" s="515"/>
      <c r="V139" s="514"/>
      <c r="W139" s="519"/>
      <c r="X139" s="408"/>
      <c r="Y139" s="518"/>
    </row>
    <row r="140" spans="1:25" ht="26.4">
      <c r="A140" s="508" t="s">
        <v>267</v>
      </c>
      <c r="B140" s="509" t="s">
        <v>59</v>
      </c>
      <c r="C140" s="510" t="s">
        <v>79</v>
      </c>
      <c r="D140" s="509" t="s">
        <v>6</v>
      </c>
      <c r="E140" s="511" t="s">
        <v>521</v>
      </c>
      <c r="F140" s="400"/>
      <c r="G140" s="512">
        <f t="shared" si="6"/>
        <v>0</v>
      </c>
      <c r="J140" s="513" t="s">
        <v>267</v>
      </c>
      <c r="K140" s="514" t="s">
        <v>59</v>
      </c>
      <c r="L140" s="515" t="s">
        <v>79</v>
      </c>
      <c r="M140" s="514" t="s">
        <v>6</v>
      </c>
      <c r="N140" s="519" t="s">
        <v>521</v>
      </c>
      <c r="O140" s="408"/>
      <c r="P140" s="518">
        <f t="shared" si="7"/>
        <v>0</v>
      </c>
      <c r="S140" s="513" t="s">
        <v>267</v>
      </c>
      <c r="T140" s="514" t="s">
        <v>59</v>
      </c>
      <c r="U140" s="515" t="s">
        <v>79</v>
      </c>
      <c r="V140" s="514" t="s">
        <v>6</v>
      </c>
      <c r="W140" s="519"/>
      <c r="X140" s="408"/>
      <c r="Y140" s="518">
        <f t="shared" si="8"/>
        <v>0</v>
      </c>
    </row>
    <row r="141" spans="1:25">
      <c r="A141" s="508"/>
      <c r="B141" s="509"/>
      <c r="C141" s="509"/>
      <c r="D141" s="509"/>
      <c r="E141" s="511"/>
      <c r="F141" s="400"/>
      <c r="G141" s="512"/>
      <c r="J141" s="513"/>
      <c r="K141" s="514"/>
      <c r="L141" s="514"/>
      <c r="M141" s="514"/>
      <c r="N141" s="519"/>
      <c r="O141" s="408"/>
      <c r="P141" s="518"/>
      <c r="S141" s="513"/>
      <c r="T141" s="514"/>
      <c r="U141" s="514"/>
      <c r="V141" s="514"/>
      <c r="W141" s="519"/>
      <c r="X141" s="408"/>
      <c r="Y141" s="518"/>
    </row>
    <row r="142" spans="1:25" ht="52.8">
      <c r="A142" s="508" t="s">
        <v>40</v>
      </c>
      <c r="B142" s="509" t="s">
        <v>707</v>
      </c>
      <c r="C142" s="510" t="s">
        <v>824</v>
      </c>
      <c r="D142" s="509" t="s">
        <v>6</v>
      </c>
      <c r="E142" s="511" t="s">
        <v>296</v>
      </c>
      <c r="F142" s="400"/>
      <c r="G142" s="512">
        <f t="shared" si="6"/>
        <v>0</v>
      </c>
      <c r="J142" s="513" t="s">
        <v>40</v>
      </c>
      <c r="K142" s="514" t="s">
        <v>707</v>
      </c>
      <c r="L142" s="515" t="s">
        <v>824</v>
      </c>
      <c r="M142" s="514" t="s">
        <v>6</v>
      </c>
      <c r="N142" s="519" t="s">
        <v>296</v>
      </c>
      <c r="O142" s="408"/>
      <c r="P142" s="518">
        <f t="shared" si="7"/>
        <v>0</v>
      </c>
      <c r="S142" s="513" t="s">
        <v>40</v>
      </c>
      <c r="T142" s="514" t="s">
        <v>707</v>
      </c>
      <c r="U142" s="515" t="s">
        <v>824</v>
      </c>
      <c r="V142" s="514" t="s">
        <v>6</v>
      </c>
      <c r="W142" s="519"/>
      <c r="X142" s="408"/>
      <c r="Y142" s="518">
        <f t="shared" si="8"/>
        <v>0</v>
      </c>
    </row>
    <row r="143" spans="1:25">
      <c r="A143" s="508"/>
      <c r="B143" s="509"/>
      <c r="C143" s="510"/>
      <c r="D143" s="509"/>
      <c r="E143" s="511"/>
      <c r="F143" s="400"/>
      <c r="G143" s="512"/>
      <c r="J143" s="513"/>
      <c r="K143" s="514"/>
      <c r="L143" s="515"/>
      <c r="M143" s="514"/>
      <c r="N143" s="519"/>
      <c r="O143" s="408"/>
      <c r="P143" s="518"/>
      <c r="S143" s="513"/>
      <c r="T143" s="514"/>
      <c r="U143" s="515"/>
      <c r="V143" s="514"/>
      <c r="W143" s="519"/>
      <c r="X143" s="408"/>
      <c r="Y143" s="518"/>
    </row>
    <row r="144" spans="1:25" ht="52.8">
      <c r="A144" s="508" t="s">
        <v>41</v>
      </c>
      <c r="B144" s="509" t="s">
        <v>708</v>
      </c>
      <c r="C144" s="510" t="s">
        <v>823</v>
      </c>
      <c r="D144" s="520" t="s">
        <v>6</v>
      </c>
      <c r="E144" s="511" t="s">
        <v>296</v>
      </c>
      <c r="F144" s="400"/>
      <c r="G144" s="512">
        <f t="shared" si="6"/>
        <v>0</v>
      </c>
      <c r="J144" s="513" t="s">
        <v>41</v>
      </c>
      <c r="K144" s="514" t="s">
        <v>708</v>
      </c>
      <c r="L144" s="515" t="s">
        <v>823</v>
      </c>
      <c r="M144" s="521" t="s">
        <v>6</v>
      </c>
      <c r="N144" s="519" t="s">
        <v>296</v>
      </c>
      <c r="O144" s="408"/>
      <c r="P144" s="518">
        <f t="shared" si="7"/>
        <v>0</v>
      </c>
      <c r="S144" s="513" t="s">
        <v>41</v>
      </c>
      <c r="T144" s="514" t="s">
        <v>708</v>
      </c>
      <c r="U144" s="515" t="s">
        <v>823</v>
      </c>
      <c r="V144" s="521" t="s">
        <v>6</v>
      </c>
      <c r="W144" s="519"/>
      <c r="X144" s="408"/>
      <c r="Y144" s="518">
        <f t="shared" si="8"/>
        <v>0</v>
      </c>
    </row>
    <row r="145" spans="1:25">
      <c r="A145" s="508"/>
      <c r="B145" s="509"/>
      <c r="C145" s="510"/>
      <c r="D145" s="520"/>
      <c r="E145" s="511"/>
      <c r="F145" s="400"/>
      <c r="G145" s="512"/>
      <c r="J145" s="513"/>
      <c r="K145" s="514"/>
      <c r="L145" s="515"/>
      <c r="M145" s="521"/>
      <c r="N145" s="519"/>
      <c r="O145" s="408"/>
      <c r="P145" s="518"/>
      <c r="S145" s="513"/>
      <c r="T145" s="514"/>
      <c r="U145" s="515"/>
      <c r="V145" s="521"/>
      <c r="W145" s="519"/>
      <c r="X145" s="408"/>
      <c r="Y145" s="518"/>
    </row>
    <row r="146" spans="1:25" ht="52.8">
      <c r="A146" s="508" t="s">
        <v>80</v>
      </c>
      <c r="B146" s="509" t="s">
        <v>788</v>
      </c>
      <c r="C146" s="510" t="s">
        <v>825</v>
      </c>
      <c r="D146" s="520" t="s">
        <v>6</v>
      </c>
      <c r="E146" s="511" t="s">
        <v>296</v>
      </c>
      <c r="F146" s="400"/>
      <c r="G146" s="512">
        <f t="shared" si="6"/>
        <v>0</v>
      </c>
      <c r="J146" s="513" t="s">
        <v>80</v>
      </c>
      <c r="K146" s="514" t="s">
        <v>788</v>
      </c>
      <c r="L146" s="515" t="s">
        <v>825</v>
      </c>
      <c r="M146" s="521" t="s">
        <v>6</v>
      </c>
      <c r="N146" s="519" t="s">
        <v>296</v>
      </c>
      <c r="O146" s="408"/>
      <c r="P146" s="518">
        <f t="shared" si="7"/>
        <v>0</v>
      </c>
      <c r="S146" s="513" t="s">
        <v>80</v>
      </c>
      <c r="T146" s="514" t="s">
        <v>788</v>
      </c>
      <c r="U146" s="515" t="s">
        <v>825</v>
      </c>
      <c r="V146" s="521" t="s">
        <v>6</v>
      </c>
      <c r="W146" s="519"/>
      <c r="X146" s="408"/>
      <c r="Y146" s="518">
        <f t="shared" si="8"/>
        <v>0</v>
      </c>
    </row>
    <row r="147" spans="1:25">
      <c r="A147" s="508"/>
      <c r="B147" s="509"/>
      <c r="C147" s="510"/>
      <c r="D147" s="520"/>
      <c r="E147" s="511"/>
      <c r="F147" s="400"/>
      <c r="G147" s="512"/>
      <c r="J147" s="513"/>
      <c r="K147" s="514"/>
      <c r="L147" s="515"/>
      <c r="M147" s="521"/>
      <c r="N147" s="519"/>
      <c r="O147" s="408"/>
      <c r="P147" s="518"/>
      <c r="S147" s="513"/>
      <c r="T147" s="514"/>
      <c r="U147" s="515"/>
      <c r="V147" s="521"/>
      <c r="W147" s="519"/>
      <c r="X147" s="408"/>
      <c r="Y147" s="518"/>
    </row>
    <row r="148" spans="1:25" ht="39.6">
      <c r="A148" s="508" t="s">
        <v>89</v>
      </c>
      <c r="B148" s="509" t="s">
        <v>709</v>
      </c>
      <c r="C148" s="510" t="s">
        <v>710</v>
      </c>
      <c r="D148" s="520" t="s">
        <v>6</v>
      </c>
      <c r="E148" s="511" t="s">
        <v>296</v>
      </c>
      <c r="F148" s="400"/>
      <c r="G148" s="512">
        <f t="shared" si="6"/>
        <v>0</v>
      </c>
      <c r="J148" s="513" t="s">
        <v>89</v>
      </c>
      <c r="K148" s="514" t="s">
        <v>709</v>
      </c>
      <c r="L148" s="515" t="s">
        <v>710</v>
      </c>
      <c r="M148" s="521" t="s">
        <v>6</v>
      </c>
      <c r="N148" s="519" t="s">
        <v>296</v>
      </c>
      <c r="O148" s="408"/>
      <c r="P148" s="518">
        <f t="shared" si="7"/>
        <v>0</v>
      </c>
      <c r="S148" s="513" t="s">
        <v>89</v>
      </c>
      <c r="T148" s="514" t="s">
        <v>709</v>
      </c>
      <c r="U148" s="515" t="s">
        <v>710</v>
      </c>
      <c r="V148" s="521" t="s">
        <v>6</v>
      </c>
      <c r="W148" s="519"/>
      <c r="X148" s="408"/>
      <c r="Y148" s="518">
        <f t="shared" si="8"/>
        <v>0</v>
      </c>
    </row>
    <row r="149" spans="1:25">
      <c r="A149" s="508"/>
      <c r="B149" s="509"/>
      <c r="C149" s="510"/>
      <c r="D149" s="520"/>
      <c r="E149" s="511"/>
      <c r="F149" s="400"/>
      <c r="G149" s="512"/>
      <c r="J149" s="513"/>
      <c r="K149" s="514"/>
      <c r="L149" s="515"/>
      <c r="M149" s="521"/>
      <c r="N149" s="519"/>
      <c r="O149" s="408"/>
      <c r="P149" s="518"/>
      <c r="S149" s="513"/>
      <c r="T149" s="514"/>
      <c r="U149" s="515"/>
      <c r="V149" s="521"/>
      <c r="W149" s="519"/>
      <c r="X149" s="408"/>
      <c r="Y149" s="518"/>
    </row>
    <row r="150" spans="1:25" ht="52.8">
      <c r="A150" s="508" t="s">
        <v>90</v>
      </c>
      <c r="B150" s="520" t="s">
        <v>59</v>
      </c>
      <c r="C150" s="510" t="s">
        <v>826</v>
      </c>
      <c r="D150" s="520" t="s">
        <v>5</v>
      </c>
      <c r="E150" s="559" t="s">
        <v>816</v>
      </c>
      <c r="F150" s="400"/>
      <c r="G150" s="512">
        <f t="shared" si="6"/>
        <v>0</v>
      </c>
      <c r="J150" s="513" t="s">
        <v>90</v>
      </c>
      <c r="K150" s="521" t="s">
        <v>59</v>
      </c>
      <c r="L150" s="515" t="s">
        <v>826</v>
      </c>
      <c r="M150" s="521" t="s">
        <v>5</v>
      </c>
      <c r="N150" s="609" t="s">
        <v>816</v>
      </c>
      <c r="O150" s="408"/>
      <c r="P150" s="518">
        <f t="shared" si="7"/>
        <v>0</v>
      </c>
      <c r="S150" s="513" t="s">
        <v>90</v>
      </c>
      <c r="T150" s="521" t="s">
        <v>59</v>
      </c>
      <c r="U150" s="515" t="s">
        <v>826</v>
      </c>
      <c r="V150" s="521" t="s">
        <v>5</v>
      </c>
      <c r="W150" s="609"/>
      <c r="X150" s="408"/>
      <c r="Y150" s="518">
        <f t="shared" si="8"/>
        <v>0</v>
      </c>
    </row>
    <row r="151" spans="1:25">
      <c r="A151" s="508"/>
      <c r="B151" s="509"/>
      <c r="C151" s="510"/>
      <c r="D151" s="520"/>
      <c r="E151" s="511"/>
      <c r="F151" s="400"/>
      <c r="G151" s="512"/>
      <c r="J151" s="513"/>
      <c r="K151" s="514"/>
      <c r="L151" s="515"/>
      <c r="M151" s="521"/>
      <c r="N151" s="519"/>
      <c r="O151" s="408"/>
      <c r="P151" s="518"/>
      <c r="S151" s="513"/>
      <c r="T151" s="514"/>
      <c r="U151" s="515"/>
      <c r="V151" s="521"/>
      <c r="W151" s="519"/>
      <c r="X151" s="408"/>
      <c r="Y151" s="518"/>
    </row>
    <row r="152" spans="1:25" ht="52.8">
      <c r="A152" s="508" t="s">
        <v>148</v>
      </c>
      <c r="B152" s="509" t="s">
        <v>788</v>
      </c>
      <c r="C152" s="537" t="s">
        <v>787</v>
      </c>
      <c r="D152" s="520" t="s">
        <v>6</v>
      </c>
      <c r="E152" s="559" t="s">
        <v>290</v>
      </c>
      <c r="F152" s="400"/>
      <c r="G152" s="512">
        <f t="shared" si="6"/>
        <v>0</v>
      </c>
      <c r="J152" s="610" t="s">
        <v>148</v>
      </c>
      <c r="K152" s="514" t="s">
        <v>788</v>
      </c>
      <c r="L152" s="538" t="s">
        <v>787</v>
      </c>
      <c r="M152" s="521" t="s">
        <v>6</v>
      </c>
      <c r="N152" s="609" t="s">
        <v>290</v>
      </c>
      <c r="O152" s="408"/>
      <c r="P152" s="518">
        <f t="shared" si="7"/>
        <v>0</v>
      </c>
      <c r="S152" s="610" t="s">
        <v>148</v>
      </c>
      <c r="T152" s="514" t="s">
        <v>788</v>
      </c>
      <c r="U152" s="538" t="s">
        <v>787</v>
      </c>
      <c r="V152" s="521" t="s">
        <v>6</v>
      </c>
      <c r="W152" s="609"/>
      <c r="X152" s="408"/>
      <c r="Y152" s="518">
        <f t="shared" si="8"/>
        <v>0</v>
      </c>
    </row>
    <row r="153" spans="1:25">
      <c r="A153" s="508"/>
      <c r="B153" s="509"/>
      <c r="C153" s="510"/>
      <c r="D153" s="520"/>
      <c r="E153" s="511"/>
      <c r="F153" s="400"/>
      <c r="G153" s="512"/>
      <c r="J153" s="513"/>
      <c r="K153" s="514"/>
      <c r="L153" s="515"/>
      <c r="M153" s="521"/>
      <c r="N153" s="519"/>
      <c r="O153" s="408"/>
      <c r="P153" s="518"/>
      <c r="S153" s="513"/>
      <c r="T153" s="514"/>
      <c r="U153" s="515"/>
      <c r="V153" s="521"/>
      <c r="W153" s="519"/>
      <c r="X153" s="408"/>
      <c r="Y153" s="518"/>
    </row>
    <row r="154" spans="1:25" ht="52.8">
      <c r="A154" s="508" t="s">
        <v>92</v>
      </c>
      <c r="B154" s="511" t="s">
        <v>711</v>
      </c>
      <c r="C154" s="510" t="s">
        <v>850</v>
      </c>
      <c r="D154" s="520" t="s">
        <v>6</v>
      </c>
      <c r="E154" s="511" t="s">
        <v>520</v>
      </c>
      <c r="F154" s="400"/>
      <c r="G154" s="512">
        <f t="shared" si="6"/>
        <v>0</v>
      </c>
      <c r="J154" s="513" t="s">
        <v>92</v>
      </c>
      <c r="K154" s="516" t="s">
        <v>711</v>
      </c>
      <c r="L154" s="515" t="s">
        <v>850</v>
      </c>
      <c r="M154" s="521" t="s">
        <v>6</v>
      </c>
      <c r="N154" s="519" t="s">
        <v>520</v>
      </c>
      <c r="O154" s="408"/>
      <c r="P154" s="518">
        <f t="shared" si="7"/>
        <v>0</v>
      </c>
      <c r="S154" s="513" t="s">
        <v>92</v>
      </c>
      <c r="T154" s="516" t="s">
        <v>711</v>
      </c>
      <c r="U154" s="515" t="s">
        <v>850</v>
      </c>
      <c r="V154" s="521" t="s">
        <v>6</v>
      </c>
      <c r="W154" s="519"/>
      <c r="X154" s="408"/>
      <c r="Y154" s="518">
        <f t="shared" si="8"/>
        <v>0</v>
      </c>
    </row>
    <row r="155" spans="1:25">
      <c r="A155" s="508"/>
      <c r="B155" s="511"/>
      <c r="C155" s="510"/>
      <c r="D155" s="520"/>
      <c r="E155" s="511"/>
      <c r="F155" s="400"/>
      <c r="G155" s="512"/>
      <c r="J155" s="513"/>
      <c r="K155" s="516"/>
      <c r="L155" s="515"/>
      <c r="M155" s="521"/>
      <c r="N155" s="519"/>
      <c r="O155" s="408"/>
      <c r="P155" s="518"/>
      <c r="S155" s="513"/>
      <c r="T155" s="516"/>
      <c r="U155" s="515"/>
      <c r="V155" s="521"/>
      <c r="W155" s="519"/>
      <c r="X155" s="408"/>
      <c r="Y155" s="518"/>
    </row>
    <row r="156" spans="1:25" ht="66">
      <c r="A156" s="508" t="s">
        <v>148</v>
      </c>
      <c r="B156" s="509" t="s">
        <v>42</v>
      </c>
      <c r="C156" s="510" t="s">
        <v>712</v>
      </c>
      <c r="D156" s="509" t="s">
        <v>5</v>
      </c>
      <c r="E156" s="511" t="s">
        <v>848</v>
      </c>
      <c r="F156" s="401"/>
      <c r="G156" s="512">
        <f t="shared" si="6"/>
        <v>0</v>
      </c>
      <c r="J156" s="513" t="s">
        <v>148</v>
      </c>
      <c r="K156" s="514" t="s">
        <v>42</v>
      </c>
      <c r="L156" s="515" t="s">
        <v>712</v>
      </c>
      <c r="M156" s="514" t="s">
        <v>5</v>
      </c>
      <c r="N156" s="611" t="s">
        <v>848</v>
      </c>
      <c r="O156" s="407"/>
      <c r="P156" s="518">
        <f t="shared" si="7"/>
        <v>0</v>
      </c>
      <c r="S156" s="513" t="s">
        <v>148</v>
      </c>
      <c r="T156" s="514" t="s">
        <v>42</v>
      </c>
      <c r="U156" s="515" t="s">
        <v>712</v>
      </c>
      <c r="V156" s="514" t="s">
        <v>5</v>
      </c>
      <c r="W156" s="611"/>
      <c r="X156" s="407"/>
      <c r="Y156" s="518">
        <f t="shared" si="8"/>
        <v>0</v>
      </c>
    </row>
    <row r="157" spans="1:25">
      <c r="A157" s="508"/>
      <c r="B157" s="509"/>
      <c r="C157" s="510"/>
      <c r="D157" s="509"/>
      <c r="E157" s="511"/>
      <c r="F157" s="401"/>
      <c r="G157" s="512"/>
      <c r="J157" s="513"/>
      <c r="K157" s="514"/>
      <c r="L157" s="515"/>
      <c r="M157" s="514"/>
      <c r="N157" s="519"/>
      <c r="O157" s="407"/>
      <c r="P157" s="518"/>
      <c r="S157" s="513"/>
      <c r="T157" s="514"/>
      <c r="U157" s="515"/>
      <c r="V157" s="514"/>
      <c r="W157" s="519"/>
      <c r="X157" s="407"/>
      <c r="Y157" s="518"/>
    </row>
    <row r="158" spans="1:25" ht="79.2">
      <c r="A158" s="508" t="s">
        <v>713</v>
      </c>
      <c r="B158" s="509" t="s">
        <v>91</v>
      </c>
      <c r="C158" s="510" t="s">
        <v>714</v>
      </c>
      <c r="D158" s="520" t="s">
        <v>5</v>
      </c>
      <c r="E158" s="511" t="s">
        <v>847</v>
      </c>
      <c r="F158" s="401"/>
      <c r="G158" s="512">
        <f t="shared" si="6"/>
        <v>0</v>
      </c>
      <c r="J158" s="513" t="s">
        <v>713</v>
      </c>
      <c r="K158" s="514" t="s">
        <v>91</v>
      </c>
      <c r="L158" s="515" t="s">
        <v>714</v>
      </c>
      <c r="M158" s="521" t="s">
        <v>5</v>
      </c>
      <c r="N158" s="519" t="s">
        <v>847</v>
      </c>
      <c r="O158" s="407"/>
      <c r="P158" s="518">
        <f t="shared" si="7"/>
        <v>0</v>
      </c>
      <c r="S158" s="513" t="s">
        <v>713</v>
      </c>
      <c r="T158" s="514" t="s">
        <v>91</v>
      </c>
      <c r="U158" s="515" t="s">
        <v>714</v>
      </c>
      <c r="V158" s="521" t="s">
        <v>5</v>
      </c>
      <c r="W158" s="519"/>
      <c r="X158" s="407"/>
      <c r="Y158" s="518">
        <f t="shared" si="8"/>
        <v>0</v>
      </c>
    </row>
    <row r="159" spans="1:25">
      <c r="A159" s="508"/>
      <c r="B159" s="511"/>
      <c r="C159" s="510"/>
      <c r="D159" s="520"/>
      <c r="E159" s="511"/>
      <c r="F159" s="400"/>
      <c r="G159" s="512"/>
      <c r="J159" s="513"/>
      <c r="K159" s="516"/>
      <c r="L159" s="515"/>
      <c r="M159" s="521"/>
      <c r="N159" s="519"/>
      <c r="O159" s="408"/>
      <c r="P159" s="518"/>
      <c r="S159" s="513"/>
      <c r="T159" s="516"/>
      <c r="U159" s="515"/>
      <c r="V159" s="521"/>
      <c r="W159" s="519"/>
      <c r="X159" s="408"/>
      <c r="Y159" s="518"/>
    </row>
    <row r="160" spans="1:25" ht="26.4">
      <c r="A160" s="508"/>
      <c r="B160" s="509"/>
      <c r="C160" s="547" t="s">
        <v>43</v>
      </c>
      <c r="D160" s="547"/>
      <c r="E160" s="511"/>
      <c r="F160" s="400"/>
      <c r="G160" s="531">
        <f>SUM(G136:G159)</f>
        <v>0</v>
      </c>
      <c r="J160" s="513"/>
      <c r="K160" s="514"/>
      <c r="L160" s="548" t="s">
        <v>43</v>
      </c>
      <c r="M160" s="548"/>
      <c r="N160" s="519"/>
      <c r="O160" s="408"/>
      <c r="P160" s="533">
        <f>SUM(P136:P159)</f>
        <v>0</v>
      </c>
      <c r="S160" s="513"/>
      <c r="T160" s="514"/>
      <c r="U160" s="548" t="s">
        <v>43</v>
      </c>
      <c r="V160" s="548"/>
      <c r="W160" s="519"/>
      <c r="X160" s="408"/>
      <c r="Y160" s="533">
        <f>SUM(Y136:Y159)</f>
        <v>0</v>
      </c>
    </row>
    <row r="161" spans="1:25">
      <c r="A161" s="508"/>
      <c r="B161" s="509"/>
      <c r="C161" s="547"/>
      <c r="D161" s="547"/>
      <c r="E161" s="511"/>
      <c r="F161" s="400"/>
      <c r="G161" s="531"/>
      <c r="J161" s="513"/>
      <c r="K161" s="514"/>
      <c r="L161" s="548"/>
      <c r="M161" s="548"/>
      <c r="N161" s="519"/>
      <c r="O161" s="408"/>
      <c r="P161" s="533"/>
      <c r="S161" s="513"/>
      <c r="T161" s="514"/>
      <c r="U161" s="548"/>
      <c r="V161" s="548"/>
      <c r="W161" s="519"/>
      <c r="X161" s="408"/>
      <c r="Y161" s="533"/>
    </row>
    <row r="162" spans="1:25">
      <c r="A162" s="508"/>
      <c r="B162" s="509"/>
      <c r="C162" s="547"/>
      <c r="D162" s="547"/>
      <c r="E162" s="511"/>
      <c r="F162" s="400"/>
      <c r="G162" s="531"/>
      <c r="J162" s="513"/>
      <c r="K162" s="514"/>
      <c r="L162" s="548"/>
      <c r="M162" s="548"/>
      <c r="N162" s="519"/>
      <c r="O162" s="408"/>
      <c r="P162" s="533"/>
      <c r="S162" s="513"/>
      <c r="T162" s="514"/>
      <c r="U162" s="548"/>
      <c r="V162" s="548"/>
      <c r="W162" s="519"/>
      <c r="X162" s="408"/>
      <c r="Y162" s="533"/>
    </row>
    <row r="163" spans="1:25">
      <c r="A163" s="508"/>
      <c r="B163" s="509"/>
      <c r="C163" s="509"/>
      <c r="D163" s="509"/>
      <c r="E163" s="511"/>
      <c r="F163" s="400"/>
      <c r="G163" s="466"/>
      <c r="J163" s="513"/>
      <c r="K163" s="514"/>
      <c r="L163" s="514"/>
      <c r="M163" s="514"/>
      <c r="N163" s="519"/>
      <c r="O163" s="408"/>
      <c r="P163" s="534"/>
      <c r="S163" s="513"/>
      <c r="T163" s="514"/>
      <c r="U163" s="514"/>
      <c r="V163" s="514"/>
      <c r="W163" s="519"/>
      <c r="X163" s="408"/>
      <c r="Y163" s="534"/>
    </row>
    <row r="164" spans="1:25" ht="26.4">
      <c r="A164" s="535" t="s">
        <v>15</v>
      </c>
      <c r="B164" s="509"/>
      <c r="C164" s="530" t="s">
        <v>172</v>
      </c>
      <c r="D164" s="509"/>
      <c r="E164" s="511"/>
      <c r="F164" s="400"/>
      <c r="G164" s="466"/>
      <c r="J164" s="536" t="s">
        <v>15</v>
      </c>
      <c r="K164" s="514"/>
      <c r="L164" s="532" t="s">
        <v>172</v>
      </c>
      <c r="M164" s="514"/>
      <c r="N164" s="519"/>
      <c r="O164" s="408"/>
      <c r="P164" s="534"/>
      <c r="S164" s="536" t="s">
        <v>15</v>
      </c>
      <c r="T164" s="514"/>
      <c r="U164" s="532" t="s">
        <v>172</v>
      </c>
      <c r="V164" s="514"/>
      <c r="W164" s="519"/>
      <c r="X164" s="408"/>
      <c r="Y164" s="534"/>
    </row>
    <row r="165" spans="1:25">
      <c r="A165" s="535"/>
      <c r="B165" s="509"/>
      <c r="C165" s="530"/>
      <c r="D165" s="509"/>
      <c r="E165" s="511"/>
      <c r="F165" s="400"/>
      <c r="G165" s="466"/>
      <c r="J165" s="536"/>
      <c r="K165" s="514"/>
      <c r="L165" s="532"/>
      <c r="M165" s="514"/>
      <c r="N165" s="519"/>
      <c r="O165" s="408"/>
      <c r="P165" s="534"/>
      <c r="S165" s="536"/>
      <c r="T165" s="514"/>
      <c r="U165" s="532"/>
      <c r="V165" s="514"/>
      <c r="W165" s="519"/>
      <c r="X165" s="408"/>
      <c r="Y165" s="534"/>
    </row>
    <row r="166" spans="1:25">
      <c r="A166" s="535"/>
      <c r="B166" s="509"/>
      <c r="C166" s="530"/>
      <c r="D166" s="509"/>
      <c r="E166" s="511"/>
      <c r="F166" s="400"/>
      <c r="G166" s="466"/>
      <c r="J166" s="536"/>
      <c r="K166" s="514"/>
      <c r="L166" s="532"/>
      <c r="M166" s="514"/>
      <c r="N166" s="519"/>
      <c r="O166" s="408"/>
      <c r="P166" s="534"/>
      <c r="S166" s="536"/>
      <c r="T166" s="514"/>
      <c r="U166" s="532"/>
      <c r="V166" s="514"/>
      <c r="W166" s="519"/>
      <c r="X166" s="408"/>
      <c r="Y166" s="534"/>
    </row>
    <row r="167" spans="1:25" ht="52.8">
      <c r="A167" s="508" t="s">
        <v>44</v>
      </c>
      <c r="B167" s="509" t="s">
        <v>113</v>
      </c>
      <c r="C167" s="510" t="s">
        <v>131</v>
      </c>
      <c r="D167" s="520" t="s">
        <v>5</v>
      </c>
      <c r="E167" s="511" t="s">
        <v>539</v>
      </c>
      <c r="F167" s="400"/>
      <c r="G167" s="512">
        <f t="shared" ref="G167:G209" si="9">ROUND(E167*F167,2)</f>
        <v>0</v>
      </c>
      <c r="J167" s="513" t="s">
        <v>44</v>
      </c>
      <c r="K167" s="514" t="s">
        <v>113</v>
      </c>
      <c r="L167" s="515" t="s">
        <v>131</v>
      </c>
      <c r="M167" s="521" t="s">
        <v>5</v>
      </c>
      <c r="N167" s="609">
        <f>E167*0.74</f>
        <v>1363.08</v>
      </c>
      <c r="O167" s="408"/>
      <c r="P167" s="518">
        <f t="shared" ref="P167:P209" si="10">ROUND(N167*O167,2)</f>
        <v>0</v>
      </c>
      <c r="S167" s="513" t="s">
        <v>44</v>
      </c>
      <c r="T167" s="514" t="s">
        <v>113</v>
      </c>
      <c r="U167" s="515" t="s">
        <v>131</v>
      </c>
      <c r="V167" s="521" t="s">
        <v>5</v>
      </c>
      <c r="W167" s="560">
        <f>E167*0.26</f>
        <v>478.92</v>
      </c>
      <c r="X167" s="408"/>
      <c r="Y167" s="518">
        <f t="shared" ref="Y167:Y209" si="11">ROUND(W167*X167,2)</f>
        <v>0</v>
      </c>
    </row>
    <row r="168" spans="1:25">
      <c r="A168" s="508"/>
      <c r="B168" s="509"/>
      <c r="C168" s="509"/>
      <c r="D168" s="509"/>
      <c r="E168" s="511"/>
      <c r="F168" s="400"/>
      <c r="G168" s="512"/>
      <c r="J168" s="513"/>
      <c r="K168" s="514"/>
      <c r="L168" s="514"/>
      <c r="M168" s="514"/>
      <c r="N168" s="519"/>
      <c r="O168" s="408"/>
      <c r="P168" s="518"/>
      <c r="S168" s="513"/>
      <c r="T168" s="514"/>
      <c r="U168" s="514"/>
      <c r="V168" s="514"/>
      <c r="W168" s="519"/>
      <c r="X168" s="408"/>
      <c r="Y168" s="518"/>
    </row>
    <row r="169" spans="1:25" ht="52.8">
      <c r="A169" s="508" t="s">
        <v>45</v>
      </c>
      <c r="B169" s="509" t="s">
        <v>114</v>
      </c>
      <c r="C169" s="510" t="s">
        <v>304</v>
      </c>
      <c r="D169" s="509" t="s">
        <v>11</v>
      </c>
      <c r="E169" s="511" t="s">
        <v>540</v>
      </c>
      <c r="F169" s="400"/>
      <c r="G169" s="512">
        <f t="shared" si="9"/>
        <v>0</v>
      </c>
      <c r="J169" s="513" t="s">
        <v>45</v>
      </c>
      <c r="K169" s="514" t="s">
        <v>114</v>
      </c>
      <c r="L169" s="515" t="s">
        <v>304</v>
      </c>
      <c r="M169" s="514" t="s">
        <v>11</v>
      </c>
      <c r="N169" s="609">
        <f>E169*0.74</f>
        <v>52.54</v>
      </c>
      <c r="O169" s="408"/>
      <c r="P169" s="518">
        <f t="shared" si="10"/>
        <v>0</v>
      </c>
      <c r="S169" s="513" t="s">
        <v>45</v>
      </c>
      <c r="T169" s="514" t="s">
        <v>114</v>
      </c>
      <c r="U169" s="515" t="s">
        <v>304</v>
      </c>
      <c r="V169" s="514" t="s">
        <v>11</v>
      </c>
      <c r="W169" s="560">
        <f>E169*0.26</f>
        <v>18.46</v>
      </c>
      <c r="X169" s="408"/>
      <c r="Y169" s="518">
        <f t="shared" si="11"/>
        <v>0</v>
      </c>
    </row>
    <row r="170" spans="1:25">
      <c r="A170" s="508"/>
      <c r="B170" s="509"/>
      <c r="C170" s="510"/>
      <c r="D170" s="520"/>
      <c r="E170" s="511"/>
      <c r="F170" s="400"/>
      <c r="G170" s="512"/>
      <c r="J170" s="513"/>
      <c r="K170" s="514"/>
      <c r="L170" s="515"/>
      <c r="M170" s="521"/>
      <c r="N170" s="519"/>
      <c r="O170" s="408"/>
      <c r="P170" s="518"/>
      <c r="S170" s="513"/>
      <c r="T170" s="514"/>
      <c r="U170" s="515"/>
      <c r="V170" s="521"/>
      <c r="W170" s="519"/>
      <c r="X170" s="408"/>
      <c r="Y170" s="518"/>
    </row>
    <row r="171" spans="1:25" ht="52.8">
      <c r="A171" s="508" t="s">
        <v>132</v>
      </c>
      <c r="B171" s="509" t="s">
        <v>542</v>
      </c>
      <c r="C171" s="537" t="s">
        <v>541</v>
      </c>
      <c r="D171" s="520" t="s">
        <v>11</v>
      </c>
      <c r="E171" s="511" t="s">
        <v>785</v>
      </c>
      <c r="F171" s="400"/>
      <c r="G171" s="512">
        <f t="shared" si="9"/>
        <v>0</v>
      </c>
      <c r="J171" s="513" t="s">
        <v>132</v>
      </c>
      <c r="K171" s="514" t="s">
        <v>542</v>
      </c>
      <c r="L171" s="538" t="s">
        <v>541</v>
      </c>
      <c r="M171" s="521" t="s">
        <v>11</v>
      </c>
      <c r="N171" s="609">
        <f>E171*0.74</f>
        <v>29.6</v>
      </c>
      <c r="O171" s="408"/>
      <c r="P171" s="518">
        <f t="shared" si="10"/>
        <v>0</v>
      </c>
      <c r="S171" s="513" t="s">
        <v>132</v>
      </c>
      <c r="T171" s="514" t="s">
        <v>542</v>
      </c>
      <c r="U171" s="538" t="s">
        <v>541</v>
      </c>
      <c r="V171" s="521" t="s">
        <v>11</v>
      </c>
      <c r="W171" s="560">
        <f>E171*0.26</f>
        <v>10.4</v>
      </c>
      <c r="X171" s="408"/>
      <c r="Y171" s="518">
        <f t="shared" si="11"/>
        <v>0</v>
      </c>
    </row>
    <row r="172" spans="1:25">
      <c r="A172" s="508"/>
      <c r="B172" s="509"/>
      <c r="C172" s="510"/>
      <c r="D172" s="520"/>
      <c r="E172" s="511"/>
      <c r="F172" s="400"/>
      <c r="G172" s="512"/>
      <c r="J172" s="513"/>
      <c r="K172" s="514"/>
      <c r="L172" s="515"/>
      <c r="M172" s="521"/>
      <c r="N172" s="519"/>
      <c r="O172" s="408"/>
      <c r="P172" s="518"/>
      <c r="S172" s="513"/>
      <c r="T172" s="514"/>
      <c r="U172" s="515"/>
      <c r="V172" s="521"/>
      <c r="W172" s="519"/>
      <c r="X172" s="408"/>
      <c r="Y172" s="518"/>
    </row>
    <row r="173" spans="1:25" ht="52.8">
      <c r="A173" s="508" t="s">
        <v>133</v>
      </c>
      <c r="B173" s="509" t="s">
        <v>545</v>
      </c>
      <c r="C173" s="537" t="s">
        <v>544</v>
      </c>
      <c r="D173" s="520" t="s">
        <v>11</v>
      </c>
      <c r="E173" s="511" t="s">
        <v>224</v>
      </c>
      <c r="F173" s="400"/>
      <c r="G173" s="512">
        <f t="shared" si="9"/>
        <v>0</v>
      </c>
      <c r="J173" s="513" t="s">
        <v>133</v>
      </c>
      <c r="K173" s="514" t="s">
        <v>545</v>
      </c>
      <c r="L173" s="538" t="s">
        <v>544</v>
      </c>
      <c r="M173" s="521" t="s">
        <v>11</v>
      </c>
      <c r="N173" s="609">
        <f>E173*0.74</f>
        <v>11.84</v>
      </c>
      <c r="O173" s="408"/>
      <c r="P173" s="518">
        <f t="shared" si="10"/>
        <v>0</v>
      </c>
      <c r="S173" s="513" t="s">
        <v>133</v>
      </c>
      <c r="T173" s="514" t="s">
        <v>545</v>
      </c>
      <c r="U173" s="538" t="s">
        <v>544</v>
      </c>
      <c r="V173" s="521" t="s">
        <v>11</v>
      </c>
      <c r="W173" s="560">
        <f>E173*0.26</f>
        <v>4.16</v>
      </c>
      <c r="X173" s="408"/>
      <c r="Y173" s="518">
        <f t="shared" si="11"/>
        <v>0</v>
      </c>
    </row>
    <row r="174" spans="1:25">
      <c r="A174" s="508"/>
      <c r="B174" s="509"/>
      <c r="C174" s="510"/>
      <c r="D174" s="509"/>
      <c r="E174" s="511"/>
      <c r="F174" s="400"/>
      <c r="G174" s="512"/>
      <c r="J174" s="513"/>
      <c r="K174" s="514"/>
      <c r="L174" s="515"/>
      <c r="M174" s="514"/>
      <c r="N174" s="519"/>
      <c r="O174" s="408"/>
      <c r="P174" s="518"/>
      <c r="S174" s="513"/>
      <c r="T174" s="514"/>
      <c r="U174" s="515"/>
      <c r="V174" s="514"/>
      <c r="W174" s="519"/>
      <c r="X174" s="408"/>
      <c r="Y174" s="518"/>
    </row>
    <row r="175" spans="1:25" ht="39.6">
      <c r="A175" s="508" t="s">
        <v>46</v>
      </c>
      <c r="B175" s="509" t="s">
        <v>546</v>
      </c>
      <c r="C175" s="612" t="s">
        <v>125</v>
      </c>
      <c r="D175" s="520" t="s">
        <v>11</v>
      </c>
      <c r="E175" s="511" t="s">
        <v>207</v>
      </c>
      <c r="F175" s="400"/>
      <c r="G175" s="512">
        <f t="shared" si="9"/>
        <v>0</v>
      </c>
      <c r="J175" s="513" t="s">
        <v>46</v>
      </c>
      <c r="K175" s="514" t="s">
        <v>546</v>
      </c>
      <c r="L175" s="613" t="s">
        <v>125</v>
      </c>
      <c r="M175" s="521" t="s">
        <v>11</v>
      </c>
      <c r="N175" s="609">
        <f>E175*0.74</f>
        <v>5.92</v>
      </c>
      <c r="O175" s="408"/>
      <c r="P175" s="518">
        <f t="shared" si="10"/>
        <v>0</v>
      </c>
      <c r="S175" s="513" t="s">
        <v>46</v>
      </c>
      <c r="T175" s="514" t="s">
        <v>546</v>
      </c>
      <c r="U175" s="613" t="s">
        <v>125</v>
      </c>
      <c r="V175" s="521" t="s">
        <v>11</v>
      </c>
      <c r="W175" s="560">
        <f>E175*0.26</f>
        <v>2.08</v>
      </c>
      <c r="X175" s="408"/>
      <c r="Y175" s="518">
        <f t="shared" si="11"/>
        <v>0</v>
      </c>
    </row>
    <row r="176" spans="1:25">
      <c r="A176" s="508"/>
      <c r="B176" s="509"/>
      <c r="C176" s="522"/>
      <c r="D176" s="520"/>
      <c r="E176" s="511"/>
      <c r="F176" s="400"/>
      <c r="G176" s="512"/>
      <c r="J176" s="513"/>
      <c r="K176" s="514"/>
      <c r="L176" s="523"/>
      <c r="M176" s="521"/>
      <c r="N176" s="519"/>
      <c r="O176" s="408"/>
      <c r="P176" s="518"/>
      <c r="S176" s="513"/>
      <c r="T176" s="514"/>
      <c r="U176" s="523"/>
      <c r="V176" s="521"/>
      <c r="W176" s="519"/>
      <c r="X176" s="408"/>
      <c r="Y176" s="518"/>
    </row>
    <row r="177" spans="1:25" ht="39.6">
      <c r="A177" s="508" t="s">
        <v>47</v>
      </c>
      <c r="B177" s="509" t="s">
        <v>187</v>
      </c>
      <c r="C177" s="612" t="s">
        <v>180</v>
      </c>
      <c r="D177" s="520" t="s">
        <v>11</v>
      </c>
      <c r="E177" s="511" t="s">
        <v>246</v>
      </c>
      <c r="F177" s="400"/>
      <c r="G177" s="512">
        <f t="shared" si="9"/>
        <v>0</v>
      </c>
      <c r="J177" s="513" t="s">
        <v>47</v>
      </c>
      <c r="K177" s="514" t="s">
        <v>187</v>
      </c>
      <c r="L177" s="613" t="s">
        <v>180</v>
      </c>
      <c r="M177" s="521" t="s">
        <v>11</v>
      </c>
      <c r="N177" s="609">
        <f>E177*0.74</f>
        <v>5.18</v>
      </c>
      <c r="O177" s="408"/>
      <c r="P177" s="518">
        <f t="shared" si="10"/>
        <v>0</v>
      </c>
      <c r="S177" s="513" t="s">
        <v>47</v>
      </c>
      <c r="T177" s="514" t="s">
        <v>187</v>
      </c>
      <c r="U177" s="613" t="s">
        <v>180</v>
      </c>
      <c r="V177" s="521" t="s">
        <v>11</v>
      </c>
      <c r="W177" s="560">
        <f>E177*0.26</f>
        <v>1.82</v>
      </c>
      <c r="X177" s="408"/>
      <c r="Y177" s="518">
        <f t="shared" si="11"/>
        <v>0</v>
      </c>
    </row>
    <row r="178" spans="1:25">
      <c r="A178" s="508"/>
      <c r="B178" s="509"/>
      <c r="C178" s="614"/>
      <c r="D178" s="520"/>
      <c r="E178" s="511"/>
      <c r="F178" s="400"/>
      <c r="G178" s="512"/>
      <c r="J178" s="513"/>
      <c r="K178" s="514"/>
      <c r="L178" s="615"/>
      <c r="M178" s="521"/>
      <c r="N178" s="519"/>
      <c r="O178" s="408"/>
      <c r="P178" s="518"/>
      <c r="S178" s="513"/>
      <c r="T178" s="514"/>
      <c r="U178" s="615"/>
      <c r="V178" s="521"/>
      <c r="W178" s="519"/>
      <c r="X178" s="408"/>
      <c r="Y178" s="518"/>
    </row>
    <row r="179" spans="1:25" ht="52.8">
      <c r="A179" s="508" t="s">
        <v>94</v>
      </c>
      <c r="B179" s="509" t="s">
        <v>553</v>
      </c>
      <c r="C179" s="537" t="s">
        <v>554</v>
      </c>
      <c r="D179" s="520" t="s">
        <v>11</v>
      </c>
      <c r="E179" s="511" t="s">
        <v>82</v>
      </c>
      <c r="F179" s="400"/>
      <c r="G179" s="512">
        <f t="shared" si="9"/>
        <v>0</v>
      </c>
      <c r="J179" s="513" t="s">
        <v>94</v>
      </c>
      <c r="K179" s="514" t="s">
        <v>553</v>
      </c>
      <c r="L179" s="538" t="s">
        <v>554</v>
      </c>
      <c r="M179" s="521" t="s">
        <v>11</v>
      </c>
      <c r="N179" s="609">
        <f>E179*0.74</f>
        <v>0.74</v>
      </c>
      <c r="O179" s="408"/>
      <c r="P179" s="518">
        <f t="shared" si="10"/>
        <v>0</v>
      </c>
      <c r="S179" s="513" t="s">
        <v>94</v>
      </c>
      <c r="T179" s="514" t="s">
        <v>553</v>
      </c>
      <c r="U179" s="538" t="s">
        <v>554</v>
      </c>
      <c r="V179" s="521" t="s">
        <v>11</v>
      </c>
      <c r="W179" s="560">
        <f>E179*0.26</f>
        <v>0.26</v>
      </c>
      <c r="X179" s="408"/>
      <c r="Y179" s="518">
        <f t="shared" si="11"/>
        <v>0</v>
      </c>
    </row>
    <row r="180" spans="1:25">
      <c r="A180" s="508"/>
      <c r="B180" s="509"/>
      <c r="C180" s="510"/>
      <c r="D180" s="509"/>
      <c r="E180" s="511"/>
      <c r="F180" s="400"/>
      <c r="G180" s="512"/>
      <c r="J180" s="513"/>
      <c r="K180" s="514"/>
      <c r="L180" s="515"/>
      <c r="M180" s="514"/>
      <c r="N180" s="519"/>
      <c r="O180" s="408"/>
      <c r="P180" s="518"/>
      <c r="S180" s="513"/>
      <c r="T180" s="514"/>
      <c r="U180" s="515"/>
      <c r="V180" s="514"/>
      <c r="W180" s="519"/>
      <c r="X180" s="408"/>
      <c r="Y180" s="518"/>
    </row>
    <row r="181" spans="1:25" ht="52.8">
      <c r="A181" s="508" t="s">
        <v>95</v>
      </c>
      <c r="B181" s="509" t="s">
        <v>184</v>
      </c>
      <c r="C181" s="510" t="s">
        <v>781</v>
      </c>
      <c r="D181" s="520" t="s">
        <v>11</v>
      </c>
      <c r="E181" s="559" t="s">
        <v>265</v>
      </c>
      <c r="F181" s="400"/>
      <c r="G181" s="512">
        <f t="shared" si="9"/>
        <v>0</v>
      </c>
      <c r="J181" s="513" t="s">
        <v>95</v>
      </c>
      <c r="K181" s="514" t="s">
        <v>184</v>
      </c>
      <c r="L181" s="515" t="s">
        <v>781</v>
      </c>
      <c r="M181" s="521" t="s">
        <v>11</v>
      </c>
      <c r="N181" s="609">
        <f>E181*0.74</f>
        <v>8.14</v>
      </c>
      <c r="O181" s="408"/>
      <c r="P181" s="518">
        <f t="shared" si="10"/>
        <v>0</v>
      </c>
      <c r="S181" s="513" t="s">
        <v>95</v>
      </c>
      <c r="T181" s="514" t="s">
        <v>184</v>
      </c>
      <c r="U181" s="515" t="s">
        <v>781</v>
      </c>
      <c r="V181" s="521" t="s">
        <v>11</v>
      </c>
      <c r="W181" s="560">
        <f>E181*0.26</f>
        <v>2.8600000000000003</v>
      </c>
      <c r="X181" s="408"/>
      <c r="Y181" s="518">
        <f t="shared" si="11"/>
        <v>0</v>
      </c>
    </row>
    <row r="182" spans="1:25">
      <c r="A182" s="508"/>
      <c r="B182" s="509"/>
      <c r="C182" s="510"/>
      <c r="D182" s="520"/>
      <c r="E182" s="511"/>
      <c r="F182" s="400"/>
      <c r="G182" s="512"/>
      <c r="J182" s="513"/>
      <c r="K182" s="514"/>
      <c r="L182" s="515"/>
      <c r="M182" s="521"/>
      <c r="N182" s="519"/>
      <c r="O182" s="408"/>
      <c r="P182" s="518"/>
      <c r="S182" s="513"/>
      <c r="T182" s="514"/>
      <c r="U182" s="515"/>
      <c r="V182" s="521"/>
      <c r="W182" s="519"/>
      <c r="X182" s="408"/>
      <c r="Y182" s="518"/>
    </row>
    <row r="183" spans="1:25" ht="39.6">
      <c r="A183" s="508" t="s">
        <v>134</v>
      </c>
      <c r="B183" s="509" t="s">
        <v>185</v>
      </c>
      <c r="C183" s="510" t="s">
        <v>182</v>
      </c>
      <c r="D183" s="520" t="s">
        <v>11</v>
      </c>
      <c r="E183" s="511" t="s">
        <v>543</v>
      </c>
      <c r="F183" s="400"/>
      <c r="G183" s="512">
        <f t="shared" si="9"/>
        <v>0</v>
      </c>
      <c r="J183" s="513" t="s">
        <v>134</v>
      </c>
      <c r="K183" s="514" t="s">
        <v>185</v>
      </c>
      <c r="L183" s="515" t="s">
        <v>182</v>
      </c>
      <c r="M183" s="521" t="s">
        <v>11</v>
      </c>
      <c r="N183" s="609">
        <f>E183*0.74</f>
        <v>26.64</v>
      </c>
      <c r="O183" s="408"/>
      <c r="P183" s="518">
        <f t="shared" si="10"/>
        <v>0</v>
      </c>
      <c r="S183" s="513" t="s">
        <v>134</v>
      </c>
      <c r="T183" s="514" t="s">
        <v>185</v>
      </c>
      <c r="U183" s="515" t="s">
        <v>182</v>
      </c>
      <c r="V183" s="521" t="s">
        <v>11</v>
      </c>
      <c r="W183" s="560">
        <f>E183*0.26</f>
        <v>9.36</v>
      </c>
      <c r="X183" s="408"/>
      <c r="Y183" s="518">
        <f t="shared" si="11"/>
        <v>0</v>
      </c>
    </row>
    <row r="184" spans="1:25">
      <c r="A184" s="508"/>
      <c r="B184" s="509"/>
      <c r="C184" s="510"/>
      <c r="D184" s="509"/>
      <c r="E184" s="511"/>
      <c r="F184" s="400"/>
      <c r="G184" s="512"/>
      <c r="J184" s="513"/>
      <c r="K184" s="514"/>
      <c r="L184" s="515"/>
      <c r="M184" s="514"/>
      <c r="N184" s="519"/>
      <c r="O184" s="408"/>
      <c r="P184" s="518"/>
      <c r="S184" s="513"/>
      <c r="T184" s="514"/>
      <c r="U184" s="515"/>
      <c r="V184" s="514"/>
      <c r="W184" s="519"/>
      <c r="X184" s="408"/>
      <c r="Y184" s="518"/>
    </row>
    <row r="185" spans="1:25" ht="39.6">
      <c r="A185" s="508" t="s">
        <v>96</v>
      </c>
      <c r="B185" s="509" t="s">
        <v>186</v>
      </c>
      <c r="C185" s="510" t="s">
        <v>183</v>
      </c>
      <c r="D185" s="520" t="s">
        <v>11</v>
      </c>
      <c r="E185" s="511" t="s">
        <v>246</v>
      </c>
      <c r="F185" s="400"/>
      <c r="G185" s="512">
        <f t="shared" si="9"/>
        <v>0</v>
      </c>
      <c r="J185" s="513" t="s">
        <v>96</v>
      </c>
      <c r="K185" s="514" t="s">
        <v>186</v>
      </c>
      <c r="L185" s="515" t="s">
        <v>183</v>
      </c>
      <c r="M185" s="521" t="s">
        <v>11</v>
      </c>
      <c r="N185" s="609">
        <f>E185*0.74</f>
        <v>5.18</v>
      </c>
      <c r="O185" s="408"/>
      <c r="P185" s="518">
        <f t="shared" si="10"/>
        <v>0</v>
      </c>
      <c r="S185" s="513" t="s">
        <v>96</v>
      </c>
      <c r="T185" s="514" t="s">
        <v>186</v>
      </c>
      <c r="U185" s="515" t="s">
        <v>183</v>
      </c>
      <c r="V185" s="521" t="s">
        <v>11</v>
      </c>
      <c r="W185" s="560">
        <f>E185*0.26</f>
        <v>1.82</v>
      </c>
      <c r="X185" s="408"/>
      <c r="Y185" s="518">
        <f t="shared" si="11"/>
        <v>0</v>
      </c>
    </row>
    <row r="186" spans="1:25">
      <c r="A186" s="508"/>
      <c r="B186" s="509"/>
      <c r="C186" s="510"/>
      <c r="D186" s="520"/>
      <c r="E186" s="511"/>
      <c r="F186" s="400"/>
      <c r="G186" s="512"/>
      <c r="J186" s="513"/>
      <c r="K186" s="514"/>
      <c r="L186" s="515"/>
      <c r="M186" s="521"/>
      <c r="N186" s="519"/>
      <c r="O186" s="408"/>
      <c r="P186" s="518"/>
      <c r="S186" s="513"/>
      <c r="T186" s="514"/>
      <c r="U186" s="515"/>
      <c r="V186" s="521"/>
      <c r="W186" s="519"/>
      <c r="X186" s="408"/>
      <c r="Y186" s="518"/>
    </row>
    <row r="187" spans="1:25" ht="39.6">
      <c r="A187" s="508" t="s">
        <v>97</v>
      </c>
      <c r="B187" s="509" t="s">
        <v>547</v>
      </c>
      <c r="C187" s="510" t="s">
        <v>548</v>
      </c>
      <c r="D187" s="520" t="s">
        <v>11</v>
      </c>
      <c r="E187" s="511" t="s">
        <v>93</v>
      </c>
      <c r="F187" s="400"/>
      <c r="G187" s="512">
        <f t="shared" si="9"/>
        <v>0</v>
      </c>
      <c r="J187" s="513" t="s">
        <v>97</v>
      </c>
      <c r="K187" s="514" t="s">
        <v>547</v>
      </c>
      <c r="L187" s="515" t="s">
        <v>548</v>
      </c>
      <c r="M187" s="521" t="s">
        <v>11</v>
      </c>
      <c r="N187" s="609">
        <f>E187*0.74</f>
        <v>1.48</v>
      </c>
      <c r="O187" s="408"/>
      <c r="P187" s="518">
        <f t="shared" si="10"/>
        <v>0</v>
      </c>
      <c r="S187" s="513" t="s">
        <v>97</v>
      </c>
      <c r="T187" s="514" t="s">
        <v>547</v>
      </c>
      <c r="U187" s="515" t="s">
        <v>548</v>
      </c>
      <c r="V187" s="521" t="s">
        <v>11</v>
      </c>
      <c r="W187" s="560">
        <f>E187*0.26</f>
        <v>0.52</v>
      </c>
      <c r="X187" s="408"/>
      <c r="Y187" s="518">
        <f t="shared" si="11"/>
        <v>0</v>
      </c>
    </row>
    <row r="188" spans="1:25">
      <c r="A188" s="508"/>
      <c r="B188" s="509"/>
      <c r="C188" s="510"/>
      <c r="D188" s="520"/>
      <c r="E188" s="511"/>
      <c r="F188" s="400"/>
      <c r="G188" s="512"/>
      <c r="J188" s="513"/>
      <c r="K188" s="514"/>
      <c r="L188" s="515"/>
      <c r="M188" s="521"/>
      <c r="N188" s="519"/>
      <c r="O188" s="408"/>
      <c r="P188" s="518"/>
      <c r="S188" s="513"/>
      <c r="T188" s="514"/>
      <c r="U188" s="515"/>
      <c r="V188" s="521"/>
      <c r="W188" s="519"/>
      <c r="X188" s="408"/>
      <c r="Y188" s="518"/>
    </row>
    <row r="189" spans="1:25" ht="39.6">
      <c r="A189" s="508" t="s">
        <v>98</v>
      </c>
      <c r="B189" s="509" t="s">
        <v>270</v>
      </c>
      <c r="C189" s="522" t="s">
        <v>271</v>
      </c>
      <c r="D189" s="520" t="s">
        <v>11</v>
      </c>
      <c r="E189" s="559" t="s">
        <v>234</v>
      </c>
      <c r="F189" s="401"/>
      <c r="G189" s="512">
        <f t="shared" si="9"/>
        <v>0</v>
      </c>
      <c r="J189" s="513" t="s">
        <v>98</v>
      </c>
      <c r="K189" s="514" t="s">
        <v>270</v>
      </c>
      <c r="L189" s="523" t="s">
        <v>271</v>
      </c>
      <c r="M189" s="521" t="s">
        <v>11</v>
      </c>
      <c r="N189" s="609">
        <f>E189*0.74</f>
        <v>2.2199999999999998</v>
      </c>
      <c r="O189" s="407"/>
      <c r="P189" s="518">
        <f t="shared" si="10"/>
        <v>0</v>
      </c>
      <c r="S189" s="513" t="s">
        <v>98</v>
      </c>
      <c r="T189" s="514" t="s">
        <v>270</v>
      </c>
      <c r="U189" s="523" t="s">
        <v>271</v>
      </c>
      <c r="V189" s="521" t="s">
        <v>11</v>
      </c>
      <c r="W189" s="560">
        <f>E189*0.26</f>
        <v>0.78</v>
      </c>
      <c r="X189" s="407"/>
      <c r="Y189" s="518">
        <f t="shared" si="11"/>
        <v>0</v>
      </c>
    </row>
    <row r="190" spans="1:25">
      <c r="A190" s="508"/>
      <c r="B190" s="509"/>
      <c r="C190" s="510"/>
      <c r="D190" s="520"/>
      <c r="E190" s="511"/>
      <c r="F190" s="400"/>
      <c r="G190" s="512"/>
      <c r="J190" s="513"/>
      <c r="K190" s="514"/>
      <c r="L190" s="515"/>
      <c r="M190" s="521"/>
      <c r="N190" s="519"/>
      <c r="O190" s="408"/>
      <c r="P190" s="518"/>
      <c r="S190" s="513"/>
      <c r="T190" s="514"/>
      <c r="U190" s="515"/>
      <c r="V190" s="521"/>
      <c r="W190" s="519"/>
      <c r="X190" s="408"/>
      <c r="Y190" s="518"/>
    </row>
    <row r="191" spans="1:25" ht="79.2">
      <c r="A191" s="508" t="s">
        <v>99</v>
      </c>
      <c r="B191" s="509" t="s">
        <v>782</v>
      </c>
      <c r="C191" s="537" t="s">
        <v>783</v>
      </c>
      <c r="D191" s="520" t="s">
        <v>11</v>
      </c>
      <c r="E191" s="511" t="s">
        <v>93</v>
      </c>
      <c r="F191" s="400"/>
      <c r="G191" s="512">
        <f t="shared" si="9"/>
        <v>0</v>
      </c>
      <c r="J191" s="513" t="s">
        <v>99</v>
      </c>
      <c r="K191" s="514" t="s">
        <v>782</v>
      </c>
      <c r="L191" s="538" t="s">
        <v>783</v>
      </c>
      <c r="M191" s="521" t="s">
        <v>11</v>
      </c>
      <c r="N191" s="609">
        <f>E191*0.74</f>
        <v>1.48</v>
      </c>
      <c r="O191" s="408"/>
      <c r="P191" s="518">
        <f t="shared" si="10"/>
        <v>0</v>
      </c>
      <c r="S191" s="513" t="s">
        <v>99</v>
      </c>
      <c r="T191" s="514" t="s">
        <v>782</v>
      </c>
      <c r="U191" s="538" t="s">
        <v>783</v>
      </c>
      <c r="V191" s="521" t="s">
        <v>11</v>
      </c>
      <c r="W191" s="560">
        <f>E191*0.26</f>
        <v>0.52</v>
      </c>
      <c r="X191" s="408"/>
      <c r="Y191" s="518">
        <f t="shared" si="11"/>
        <v>0</v>
      </c>
    </row>
    <row r="192" spans="1:25">
      <c r="A192" s="508"/>
      <c r="B192" s="509"/>
      <c r="C192" s="522"/>
      <c r="D192" s="520"/>
      <c r="E192" s="511"/>
      <c r="F192" s="400"/>
      <c r="G192" s="512"/>
      <c r="J192" s="513"/>
      <c r="K192" s="514"/>
      <c r="L192" s="523"/>
      <c r="M192" s="521"/>
      <c r="N192" s="519"/>
      <c r="O192" s="408"/>
      <c r="P192" s="518"/>
      <c r="S192" s="513"/>
      <c r="T192" s="514"/>
      <c r="U192" s="523"/>
      <c r="V192" s="521"/>
      <c r="W192" s="519"/>
      <c r="X192" s="408"/>
      <c r="Y192" s="518"/>
    </row>
    <row r="193" spans="1:25" ht="79.2">
      <c r="A193" s="508" t="s">
        <v>100</v>
      </c>
      <c r="B193" s="509" t="s">
        <v>59</v>
      </c>
      <c r="C193" s="537" t="s">
        <v>784</v>
      </c>
      <c r="D193" s="520" t="s">
        <v>11</v>
      </c>
      <c r="E193" s="511" t="s">
        <v>257</v>
      </c>
      <c r="F193" s="400"/>
      <c r="G193" s="512">
        <f t="shared" si="9"/>
        <v>0</v>
      </c>
      <c r="J193" s="513" t="s">
        <v>100</v>
      </c>
      <c r="K193" s="514" t="s">
        <v>59</v>
      </c>
      <c r="L193" s="538" t="s">
        <v>784</v>
      </c>
      <c r="M193" s="521" t="s">
        <v>11</v>
      </c>
      <c r="N193" s="609">
        <f>E193*0.74</f>
        <v>3.7</v>
      </c>
      <c r="O193" s="408"/>
      <c r="P193" s="518">
        <f t="shared" si="10"/>
        <v>0</v>
      </c>
      <c r="S193" s="513" t="s">
        <v>100</v>
      </c>
      <c r="T193" s="514" t="s">
        <v>59</v>
      </c>
      <c r="U193" s="538" t="s">
        <v>784</v>
      </c>
      <c r="V193" s="521" t="s">
        <v>11</v>
      </c>
      <c r="W193" s="560">
        <f>E193*0.26</f>
        <v>1.3</v>
      </c>
      <c r="X193" s="408"/>
      <c r="Y193" s="518">
        <f t="shared" si="11"/>
        <v>0</v>
      </c>
    </row>
    <row r="194" spans="1:25">
      <c r="A194" s="508"/>
      <c r="B194" s="509"/>
      <c r="C194" s="510"/>
      <c r="D194" s="520"/>
      <c r="E194" s="511"/>
      <c r="F194" s="400"/>
      <c r="G194" s="512"/>
      <c r="J194" s="513"/>
      <c r="K194" s="514"/>
      <c r="L194" s="515"/>
      <c r="M194" s="521"/>
      <c r="N194" s="519"/>
      <c r="O194" s="408"/>
      <c r="P194" s="518"/>
      <c r="S194" s="513"/>
      <c r="T194" s="514"/>
      <c r="U194" s="515"/>
      <c r="V194" s="521"/>
      <c r="W194" s="519"/>
      <c r="X194" s="408"/>
      <c r="Y194" s="518"/>
    </row>
    <row r="195" spans="1:25" ht="92.4">
      <c r="A195" s="508" t="s">
        <v>101</v>
      </c>
      <c r="B195" s="509" t="s">
        <v>127</v>
      </c>
      <c r="C195" s="510" t="s">
        <v>778</v>
      </c>
      <c r="D195" s="520" t="s">
        <v>5</v>
      </c>
      <c r="E195" s="511" t="s">
        <v>555</v>
      </c>
      <c r="F195" s="400"/>
      <c r="G195" s="512">
        <f t="shared" si="9"/>
        <v>0</v>
      </c>
      <c r="J195" s="513" t="s">
        <v>101</v>
      </c>
      <c r="K195" s="514" t="s">
        <v>127</v>
      </c>
      <c r="L195" s="515" t="s">
        <v>778</v>
      </c>
      <c r="M195" s="521" t="s">
        <v>5</v>
      </c>
      <c r="N195" s="609">
        <f>E195*0.74</f>
        <v>42.18</v>
      </c>
      <c r="O195" s="408"/>
      <c r="P195" s="518">
        <f t="shared" si="10"/>
        <v>0</v>
      </c>
      <c r="S195" s="513" t="s">
        <v>101</v>
      </c>
      <c r="T195" s="514" t="s">
        <v>127</v>
      </c>
      <c r="U195" s="515" t="s">
        <v>778</v>
      </c>
      <c r="V195" s="521" t="s">
        <v>5</v>
      </c>
      <c r="W195" s="560">
        <f>E195*0.26</f>
        <v>14.82</v>
      </c>
      <c r="X195" s="408"/>
      <c r="Y195" s="518">
        <f t="shared" si="11"/>
        <v>0</v>
      </c>
    </row>
    <row r="196" spans="1:25">
      <c r="A196" s="508"/>
      <c r="B196" s="509"/>
      <c r="C196" s="510"/>
      <c r="D196" s="520"/>
      <c r="E196" s="511"/>
      <c r="F196" s="400"/>
      <c r="G196" s="512"/>
      <c r="J196" s="513"/>
      <c r="K196" s="514"/>
      <c r="L196" s="515"/>
      <c r="M196" s="521"/>
      <c r="N196" s="519"/>
      <c r="O196" s="408"/>
      <c r="P196" s="518"/>
      <c r="S196" s="513"/>
      <c r="T196" s="514"/>
      <c r="U196" s="515"/>
      <c r="V196" s="521"/>
      <c r="W196" s="519"/>
      <c r="X196" s="408"/>
      <c r="Y196" s="518"/>
    </row>
    <row r="197" spans="1:25" ht="66">
      <c r="A197" s="508" t="s">
        <v>102</v>
      </c>
      <c r="B197" s="509" t="s">
        <v>556</v>
      </c>
      <c r="C197" s="510" t="s">
        <v>763</v>
      </c>
      <c r="D197" s="520" t="s">
        <v>5</v>
      </c>
      <c r="E197" s="559" t="s">
        <v>795</v>
      </c>
      <c r="F197" s="400"/>
      <c r="G197" s="512">
        <f t="shared" si="9"/>
        <v>0</v>
      </c>
      <c r="J197" s="610" t="s">
        <v>102</v>
      </c>
      <c r="K197" s="514" t="s">
        <v>556</v>
      </c>
      <c r="L197" s="515" t="s">
        <v>763</v>
      </c>
      <c r="M197" s="521" t="s">
        <v>5</v>
      </c>
      <c r="N197" s="609">
        <f>E197*0.74</f>
        <v>165.76</v>
      </c>
      <c r="O197" s="408"/>
      <c r="P197" s="518">
        <f t="shared" si="10"/>
        <v>0</v>
      </c>
      <c r="S197" s="610" t="s">
        <v>102</v>
      </c>
      <c r="T197" s="514" t="s">
        <v>556</v>
      </c>
      <c r="U197" s="515" t="s">
        <v>763</v>
      </c>
      <c r="V197" s="521" t="s">
        <v>5</v>
      </c>
      <c r="W197" s="560">
        <f>E197*0.26</f>
        <v>58.24</v>
      </c>
      <c r="X197" s="408"/>
      <c r="Y197" s="518">
        <f t="shared" si="11"/>
        <v>0</v>
      </c>
    </row>
    <row r="198" spans="1:25">
      <c r="A198" s="508"/>
      <c r="B198" s="509"/>
      <c r="C198" s="510"/>
      <c r="D198" s="520"/>
      <c r="E198" s="511"/>
      <c r="F198" s="400"/>
      <c r="G198" s="512"/>
      <c r="J198" s="513"/>
      <c r="K198" s="514"/>
      <c r="L198" s="515"/>
      <c r="M198" s="521"/>
      <c r="N198" s="519"/>
      <c r="O198" s="408"/>
      <c r="P198" s="518"/>
      <c r="S198" s="513"/>
      <c r="T198" s="514"/>
      <c r="U198" s="515"/>
      <c r="V198" s="521"/>
      <c r="W198" s="519"/>
      <c r="X198" s="408"/>
      <c r="Y198" s="518"/>
    </row>
    <row r="199" spans="1:25" ht="66">
      <c r="A199" s="508" t="s">
        <v>103</v>
      </c>
      <c r="B199" s="509" t="s">
        <v>177</v>
      </c>
      <c r="C199" s="510" t="s">
        <v>764</v>
      </c>
      <c r="D199" s="520" t="s">
        <v>5</v>
      </c>
      <c r="E199" s="559" t="s">
        <v>796</v>
      </c>
      <c r="F199" s="400"/>
      <c r="G199" s="512">
        <f t="shared" si="9"/>
        <v>0</v>
      </c>
      <c r="J199" s="513" t="s">
        <v>103</v>
      </c>
      <c r="K199" s="514" t="s">
        <v>177</v>
      </c>
      <c r="L199" s="515" t="s">
        <v>764</v>
      </c>
      <c r="M199" s="521" t="s">
        <v>5</v>
      </c>
      <c r="N199" s="609">
        <f>E199*0.74</f>
        <v>134.68</v>
      </c>
      <c r="O199" s="408"/>
      <c r="P199" s="518">
        <f t="shared" si="10"/>
        <v>0</v>
      </c>
      <c r="S199" s="513" t="s">
        <v>103</v>
      </c>
      <c r="T199" s="514" t="s">
        <v>177</v>
      </c>
      <c r="U199" s="515" t="s">
        <v>764</v>
      </c>
      <c r="V199" s="521" t="s">
        <v>5</v>
      </c>
      <c r="W199" s="560">
        <f>E199*0.26</f>
        <v>47.32</v>
      </c>
      <c r="X199" s="408"/>
      <c r="Y199" s="518">
        <f t="shared" si="11"/>
        <v>0</v>
      </c>
    </row>
    <row r="200" spans="1:25">
      <c r="A200" s="508"/>
      <c r="B200" s="509"/>
      <c r="C200" s="510"/>
      <c r="D200" s="520"/>
      <c r="E200" s="511"/>
      <c r="F200" s="400"/>
      <c r="G200" s="512"/>
      <c r="J200" s="513"/>
      <c r="K200" s="514"/>
      <c r="L200" s="515"/>
      <c r="M200" s="521"/>
      <c r="N200" s="519"/>
      <c r="O200" s="408"/>
      <c r="P200" s="518"/>
      <c r="S200" s="513"/>
      <c r="T200" s="514"/>
      <c r="U200" s="515"/>
      <c r="V200" s="521"/>
      <c r="W200" s="519"/>
      <c r="X200" s="408"/>
      <c r="Y200" s="518"/>
    </row>
    <row r="201" spans="1:25" ht="66">
      <c r="A201" s="508" t="s">
        <v>105</v>
      </c>
      <c r="B201" s="509" t="s">
        <v>128</v>
      </c>
      <c r="C201" s="510" t="s">
        <v>765</v>
      </c>
      <c r="D201" s="520" t="s">
        <v>5</v>
      </c>
      <c r="E201" s="511" t="s">
        <v>779</v>
      </c>
      <c r="F201" s="400"/>
      <c r="G201" s="512">
        <f t="shared" si="9"/>
        <v>0</v>
      </c>
      <c r="J201" s="513" t="s">
        <v>105</v>
      </c>
      <c r="K201" s="514" t="s">
        <v>128</v>
      </c>
      <c r="L201" s="515" t="s">
        <v>765</v>
      </c>
      <c r="M201" s="521" t="s">
        <v>5</v>
      </c>
      <c r="N201" s="609">
        <f>E201*0.74</f>
        <v>167.24</v>
      </c>
      <c r="O201" s="408"/>
      <c r="P201" s="518">
        <f t="shared" si="10"/>
        <v>0</v>
      </c>
      <c r="S201" s="513" t="s">
        <v>105</v>
      </c>
      <c r="T201" s="514" t="s">
        <v>128</v>
      </c>
      <c r="U201" s="515" t="s">
        <v>765</v>
      </c>
      <c r="V201" s="521" t="s">
        <v>5</v>
      </c>
      <c r="W201" s="560">
        <f>E201*0.26</f>
        <v>58.760000000000005</v>
      </c>
      <c r="X201" s="408"/>
      <c r="Y201" s="518">
        <f t="shared" si="11"/>
        <v>0</v>
      </c>
    </row>
    <row r="202" spans="1:25">
      <c r="A202" s="508"/>
      <c r="B202" s="509"/>
      <c r="C202" s="510"/>
      <c r="D202" s="520"/>
      <c r="E202" s="511"/>
      <c r="F202" s="400"/>
      <c r="G202" s="512"/>
      <c r="J202" s="513"/>
      <c r="K202" s="514"/>
      <c r="L202" s="515"/>
      <c r="M202" s="521"/>
      <c r="N202" s="519"/>
      <c r="O202" s="408"/>
      <c r="P202" s="518"/>
      <c r="S202" s="513"/>
      <c r="T202" s="514"/>
      <c r="U202" s="515"/>
      <c r="V202" s="521"/>
      <c r="W202" s="519"/>
      <c r="X202" s="408"/>
      <c r="Y202" s="518"/>
    </row>
    <row r="203" spans="1:25" ht="66">
      <c r="A203" s="508" t="s">
        <v>111</v>
      </c>
      <c r="B203" s="509" t="s">
        <v>129</v>
      </c>
      <c r="C203" s="510" t="s">
        <v>766</v>
      </c>
      <c r="D203" s="520" t="s">
        <v>5</v>
      </c>
      <c r="E203" s="511" t="s">
        <v>780</v>
      </c>
      <c r="F203" s="400"/>
      <c r="G203" s="512">
        <f t="shared" si="9"/>
        <v>0</v>
      </c>
      <c r="J203" s="513" t="s">
        <v>111</v>
      </c>
      <c r="K203" s="514" t="s">
        <v>129</v>
      </c>
      <c r="L203" s="515" t="s">
        <v>766</v>
      </c>
      <c r="M203" s="521" t="s">
        <v>5</v>
      </c>
      <c r="N203" s="609">
        <f>E203*0.74</f>
        <v>273.06</v>
      </c>
      <c r="O203" s="408"/>
      <c r="P203" s="518">
        <f t="shared" si="10"/>
        <v>0</v>
      </c>
      <c r="S203" s="513" t="s">
        <v>111</v>
      </c>
      <c r="T203" s="514" t="s">
        <v>129</v>
      </c>
      <c r="U203" s="515" t="s">
        <v>766</v>
      </c>
      <c r="V203" s="521" t="s">
        <v>5</v>
      </c>
      <c r="W203" s="560">
        <f>E203*0.26</f>
        <v>95.94</v>
      </c>
      <c r="X203" s="408"/>
      <c r="Y203" s="518">
        <f t="shared" si="11"/>
        <v>0</v>
      </c>
    </row>
    <row r="204" spans="1:25">
      <c r="A204" s="508"/>
      <c r="B204" s="509"/>
      <c r="C204" s="510"/>
      <c r="D204" s="520"/>
      <c r="E204" s="511"/>
      <c r="F204" s="400"/>
      <c r="G204" s="512"/>
      <c r="J204" s="513"/>
      <c r="K204" s="514"/>
      <c r="L204" s="515"/>
      <c r="M204" s="521"/>
      <c r="N204" s="519"/>
      <c r="O204" s="408"/>
      <c r="P204" s="518"/>
      <c r="S204" s="513"/>
      <c r="T204" s="514"/>
      <c r="U204" s="515"/>
      <c r="V204" s="521"/>
      <c r="W204" s="519"/>
      <c r="X204" s="408"/>
      <c r="Y204" s="518"/>
    </row>
    <row r="205" spans="1:25" ht="66">
      <c r="A205" s="508" t="s">
        <v>715</v>
      </c>
      <c r="B205" s="509" t="s">
        <v>130</v>
      </c>
      <c r="C205" s="510" t="s">
        <v>767</v>
      </c>
      <c r="D205" s="520" t="s">
        <v>5</v>
      </c>
      <c r="E205" s="511" t="s">
        <v>780</v>
      </c>
      <c r="F205" s="400"/>
      <c r="G205" s="512">
        <f t="shared" si="9"/>
        <v>0</v>
      </c>
      <c r="J205" s="513" t="s">
        <v>715</v>
      </c>
      <c r="K205" s="514" t="s">
        <v>130</v>
      </c>
      <c r="L205" s="515" t="s">
        <v>767</v>
      </c>
      <c r="M205" s="521" t="s">
        <v>5</v>
      </c>
      <c r="N205" s="609">
        <f>E205*0.74</f>
        <v>273.06</v>
      </c>
      <c r="O205" s="408"/>
      <c r="P205" s="518">
        <f t="shared" si="10"/>
        <v>0</v>
      </c>
      <c r="S205" s="513" t="s">
        <v>715</v>
      </c>
      <c r="T205" s="514" t="s">
        <v>130</v>
      </c>
      <c r="U205" s="515" t="s">
        <v>767</v>
      </c>
      <c r="V205" s="521" t="s">
        <v>5</v>
      </c>
      <c r="W205" s="560">
        <f>E205*0.26</f>
        <v>95.94</v>
      </c>
      <c r="X205" s="408"/>
      <c r="Y205" s="518">
        <f t="shared" si="11"/>
        <v>0</v>
      </c>
    </row>
    <row r="206" spans="1:25">
      <c r="A206" s="508"/>
      <c r="B206" s="509"/>
      <c r="C206" s="510"/>
      <c r="D206" s="520"/>
      <c r="E206" s="511"/>
      <c r="F206" s="400"/>
      <c r="G206" s="512"/>
      <c r="J206" s="513"/>
      <c r="K206" s="514"/>
      <c r="L206" s="515"/>
      <c r="M206" s="521"/>
      <c r="N206" s="519"/>
      <c r="O206" s="408"/>
      <c r="P206" s="518"/>
      <c r="S206" s="513"/>
      <c r="T206" s="514"/>
      <c r="U206" s="515"/>
      <c r="V206" s="521"/>
      <c r="W206" s="519"/>
      <c r="X206" s="408"/>
      <c r="Y206" s="518"/>
    </row>
    <row r="207" spans="1:25" ht="66">
      <c r="A207" s="508" t="s">
        <v>135</v>
      </c>
      <c r="B207" s="509" t="s">
        <v>179</v>
      </c>
      <c r="C207" s="510" t="s">
        <v>768</v>
      </c>
      <c r="D207" s="520" t="s">
        <v>5</v>
      </c>
      <c r="E207" s="511" t="s">
        <v>620</v>
      </c>
      <c r="F207" s="400"/>
      <c r="G207" s="512">
        <f t="shared" si="9"/>
        <v>0</v>
      </c>
      <c r="J207" s="513" t="s">
        <v>135</v>
      </c>
      <c r="K207" s="514" t="s">
        <v>179</v>
      </c>
      <c r="L207" s="515" t="s">
        <v>768</v>
      </c>
      <c r="M207" s="521" t="s">
        <v>5</v>
      </c>
      <c r="N207" s="609">
        <f>E207*0.74</f>
        <v>14.06</v>
      </c>
      <c r="O207" s="408"/>
      <c r="P207" s="518">
        <f t="shared" si="10"/>
        <v>0</v>
      </c>
      <c r="S207" s="513" t="s">
        <v>135</v>
      </c>
      <c r="T207" s="514" t="s">
        <v>179</v>
      </c>
      <c r="U207" s="515" t="s">
        <v>768</v>
      </c>
      <c r="V207" s="521" t="s">
        <v>5</v>
      </c>
      <c r="W207" s="560">
        <f>E207*0.26</f>
        <v>4.9400000000000004</v>
      </c>
      <c r="X207" s="408"/>
      <c r="Y207" s="518">
        <f t="shared" si="11"/>
        <v>0</v>
      </c>
    </row>
    <row r="208" spans="1:25">
      <c r="A208" s="508"/>
      <c r="B208" s="509"/>
      <c r="C208" s="510"/>
      <c r="D208" s="520"/>
      <c r="E208" s="511"/>
      <c r="F208" s="400"/>
      <c r="G208" s="512"/>
      <c r="J208" s="513"/>
      <c r="K208" s="514"/>
      <c r="L208" s="515"/>
      <c r="M208" s="521"/>
      <c r="N208" s="519"/>
      <c r="O208" s="408"/>
      <c r="P208" s="518"/>
      <c r="S208" s="513"/>
      <c r="T208" s="514"/>
      <c r="U208" s="515"/>
      <c r="V208" s="521"/>
      <c r="W208" s="519"/>
      <c r="X208" s="408"/>
      <c r="Y208" s="518"/>
    </row>
    <row r="209" spans="1:25" ht="79.2">
      <c r="A209" s="508" t="s">
        <v>136</v>
      </c>
      <c r="B209" s="509" t="s">
        <v>557</v>
      </c>
      <c r="C209" s="528" t="s">
        <v>558</v>
      </c>
      <c r="D209" s="520" t="s">
        <v>5</v>
      </c>
      <c r="E209" s="511" t="s">
        <v>226</v>
      </c>
      <c r="F209" s="400"/>
      <c r="G209" s="512">
        <f t="shared" si="9"/>
        <v>0</v>
      </c>
      <c r="J209" s="513" t="s">
        <v>136</v>
      </c>
      <c r="K209" s="514" t="s">
        <v>557</v>
      </c>
      <c r="L209" s="529" t="s">
        <v>558</v>
      </c>
      <c r="M209" s="521" t="s">
        <v>5</v>
      </c>
      <c r="N209" s="609">
        <f>E209*0.74</f>
        <v>7.4</v>
      </c>
      <c r="O209" s="408"/>
      <c r="P209" s="518">
        <f t="shared" si="10"/>
        <v>0</v>
      </c>
      <c r="S209" s="513" t="s">
        <v>136</v>
      </c>
      <c r="T209" s="514" t="s">
        <v>557</v>
      </c>
      <c r="U209" s="529" t="s">
        <v>558</v>
      </c>
      <c r="V209" s="521" t="s">
        <v>5</v>
      </c>
      <c r="W209" s="560">
        <f>E209*0.26</f>
        <v>2.6</v>
      </c>
      <c r="X209" s="408"/>
      <c r="Y209" s="518">
        <f t="shared" si="11"/>
        <v>0</v>
      </c>
    </row>
    <row r="210" spans="1:25">
      <c r="A210" s="508"/>
      <c r="B210" s="509"/>
      <c r="C210" s="528"/>
      <c r="D210" s="520"/>
      <c r="E210" s="511"/>
      <c r="F210" s="400"/>
      <c r="G210" s="512"/>
      <c r="J210" s="513"/>
      <c r="K210" s="514"/>
      <c r="L210" s="529"/>
      <c r="M210" s="521"/>
      <c r="N210" s="519"/>
      <c r="O210" s="408"/>
      <c r="P210" s="518"/>
      <c r="S210" s="513"/>
      <c r="T210" s="514"/>
      <c r="U210" s="529"/>
      <c r="V210" s="521"/>
      <c r="W210" s="519"/>
      <c r="X210" s="408"/>
      <c r="Y210" s="518"/>
    </row>
    <row r="211" spans="1:25">
      <c r="A211" s="616" t="s">
        <v>137</v>
      </c>
      <c r="B211" s="680" t="s">
        <v>851</v>
      </c>
      <c r="C211" s="681"/>
      <c r="D211" s="682"/>
      <c r="E211" s="617"/>
      <c r="F211" s="402"/>
      <c r="G211" s="618"/>
      <c r="J211" s="619" t="s">
        <v>137</v>
      </c>
      <c r="K211" s="669" t="s">
        <v>851</v>
      </c>
      <c r="L211" s="670"/>
      <c r="M211" s="671"/>
      <c r="N211" s="620"/>
      <c r="O211" s="441"/>
      <c r="P211" s="621"/>
      <c r="S211" s="619" t="s">
        <v>137</v>
      </c>
      <c r="T211" s="669" t="s">
        <v>851</v>
      </c>
      <c r="U211" s="670"/>
      <c r="V211" s="671"/>
      <c r="W211" s="620"/>
      <c r="X211" s="441"/>
      <c r="Y211" s="621"/>
    </row>
    <row r="212" spans="1:25">
      <c r="A212" s="508"/>
      <c r="B212" s="545"/>
      <c r="C212" s="545"/>
      <c r="D212" s="545"/>
      <c r="E212" s="511"/>
      <c r="F212" s="400"/>
      <c r="G212" s="512"/>
      <c r="J212" s="513"/>
      <c r="K212" s="546"/>
      <c r="L212" s="546"/>
      <c r="M212" s="546"/>
      <c r="N212" s="519"/>
      <c r="O212" s="408"/>
      <c r="P212" s="518"/>
      <c r="S212" s="513"/>
      <c r="T212" s="546"/>
      <c r="U212" s="546"/>
      <c r="V212" s="546"/>
      <c r="W212" s="519"/>
      <c r="X212" s="408"/>
      <c r="Y212" s="518"/>
    </row>
    <row r="213" spans="1:25">
      <c r="A213" s="622"/>
      <c r="B213" s="683" t="s">
        <v>852</v>
      </c>
      <c r="C213" s="683"/>
      <c r="D213" s="683"/>
      <c r="E213" s="623"/>
      <c r="F213" s="403"/>
      <c r="G213" s="594"/>
      <c r="J213" s="625"/>
      <c r="K213" s="672" t="s">
        <v>852</v>
      </c>
      <c r="L213" s="672"/>
      <c r="M213" s="672"/>
      <c r="N213" s="626"/>
      <c r="O213" s="442"/>
      <c r="P213" s="628"/>
      <c r="S213" s="625"/>
      <c r="T213" s="672" t="s">
        <v>852</v>
      </c>
      <c r="U213" s="672"/>
      <c r="V213" s="672"/>
      <c r="W213" s="626"/>
      <c r="X213" s="442"/>
      <c r="Y213" s="628"/>
    </row>
    <row r="214" spans="1:25">
      <c r="A214" s="622"/>
      <c r="B214" s="683"/>
      <c r="C214" s="683"/>
      <c r="D214" s="683"/>
      <c r="E214" s="623"/>
      <c r="F214" s="403"/>
      <c r="G214" s="594"/>
      <c r="J214" s="625"/>
      <c r="K214" s="672"/>
      <c r="L214" s="672"/>
      <c r="M214" s="672"/>
      <c r="N214" s="626"/>
      <c r="O214" s="442"/>
      <c r="P214" s="628"/>
      <c r="S214" s="625"/>
      <c r="T214" s="672"/>
      <c r="U214" s="672"/>
      <c r="V214" s="672"/>
      <c r="W214" s="626"/>
      <c r="X214" s="442"/>
      <c r="Y214" s="628"/>
    </row>
    <row r="215" spans="1:25">
      <c r="A215" s="622"/>
      <c r="B215" s="683"/>
      <c r="C215" s="683"/>
      <c r="D215" s="683"/>
      <c r="E215" s="623"/>
      <c r="F215" s="403"/>
      <c r="G215" s="594"/>
      <c r="J215" s="625"/>
      <c r="K215" s="672"/>
      <c r="L215" s="672"/>
      <c r="M215" s="672"/>
      <c r="N215" s="626"/>
      <c r="O215" s="442"/>
      <c r="P215" s="628"/>
      <c r="S215" s="625"/>
      <c r="T215" s="672"/>
      <c r="U215" s="672"/>
      <c r="V215" s="672"/>
      <c r="W215" s="626"/>
      <c r="X215" s="442"/>
      <c r="Y215" s="628"/>
    </row>
    <row r="216" spans="1:25">
      <c r="A216" s="622"/>
      <c r="B216" s="683"/>
      <c r="C216" s="683"/>
      <c r="D216" s="683"/>
      <c r="E216" s="623"/>
      <c r="F216" s="403"/>
      <c r="G216" s="594"/>
      <c r="J216" s="625"/>
      <c r="K216" s="672"/>
      <c r="L216" s="672"/>
      <c r="M216" s="672"/>
      <c r="N216" s="626"/>
      <c r="O216" s="442"/>
      <c r="P216" s="628"/>
      <c r="S216" s="625"/>
      <c r="T216" s="672"/>
      <c r="U216" s="672"/>
      <c r="V216" s="672"/>
      <c r="W216" s="626"/>
      <c r="X216" s="442"/>
      <c r="Y216" s="628"/>
    </row>
    <row r="217" spans="1:25" ht="49.5" customHeight="1">
      <c r="A217" s="622"/>
      <c r="B217" s="683"/>
      <c r="C217" s="683"/>
      <c r="D217" s="683"/>
      <c r="E217" s="623"/>
      <c r="F217" s="403"/>
      <c r="G217" s="594"/>
      <c r="J217" s="625"/>
      <c r="K217" s="672"/>
      <c r="L217" s="672"/>
      <c r="M217" s="672"/>
      <c r="N217" s="626"/>
      <c r="O217" s="442"/>
      <c r="P217" s="628"/>
      <c r="S217" s="625"/>
      <c r="T217" s="672"/>
      <c r="U217" s="672"/>
      <c r="V217" s="672"/>
      <c r="W217" s="626"/>
      <c r="X217" s="442"/>
      <c r="Y217" s="628"/>
    </row>
    <row r="218" spans="1:25">
      <c r="A218" s="508"/>
      <c r="B218" s="509"/>
      <c r="C218" s="528"/>
      <c r="D218" s="520"/>
      <c r="E218" s="511"/>
      <c r="F218" s="400"/>
      <c r="G218" s="512"/>
      <c r="J218" s="513"/>
      <c r="K218" s="514"/>
      <c r="L218" s="529"/>
      <c r="M218" s="521"/>
      <c r="N218" s="519"/>
      <c r="O218" s="408"/>
      <c r="P218" s="518"/>
      <c r="S218" s="513"/>
      <c r="T218" s="514"/>
      <c r="U218" s="529"/>
      <c r="V218" s="521"/>
      <c r="W218" s="519"/>
      <c r="X218" s="408"/>
      <c r="Y218" s="518"/>
    </row>
    <row r="219" spans="1:25" ht="52.8">
      <c r="A219" s="629"/>
      <c r="B219" s="509" t="s">
        <v>28</v>
      </c>
      <c r="C219" s="510" t="s">
        <v>821</v>
      </c>
      <c r="D219" s="509" t="s">
        <v>9</v>
      </c>
      <c r="E219" s="511" t="s">
        <v>853</v>
      </c>
      <c r="F219" s="400"/>
      <c r="G219" s="512">
        <f t="shared" ref="G219:G280" si="12">ROUND(E219*F219,2)</f>
        <v>0</v>
      </c>
      <c r="J219" s="630"/>
      <c r="K219" s="514" t="s">
        <v>28</v>
      </c>
      <c r="L219" s="515" t="s">
        <v>821</v>
      </c>
      <c r="M219" s="514" t="s">
        <v>9</v>
      </c>
      <c r="N219" s="609">
        <f>E219*0.74</f>
        <v>55.5</v>
      </c>
      <c r="O219" s="408"/>
      <c r="P219" s="518">
        <f t="shared" ref="P219:P280" si="13">ROUND(N219*O219,2)</f>
        <v>0</v>
      </c>
      <c r="S219" s="630"/>
      <c r="T219" s="514" t="s">
        <v>28</v>
      </c>
      <c r="U219" s="515" t="s">
        <v>821</v>
      </c>
      <c r="V219" s="514" t="s">
        <v>9</v>
      </c>
      <c r="W219" s="560">
        <f>E219*0.26</f>
        <v>19.5</v>
      </c>
      <c r="X219" s="408"/>
      <c r="Y219" s="518">
        <f t="shared" ref="Y219:Y280" si="14">ROUND(W219*X219,2)</f>
        <v>0</v>
      </c>
    </row>
    <row r="220" spans="1:25">
      <c r="A220" s="629"/>
      <c r="B220" s="631"/>
      <c r="C220" s="528"/>
      <c r="D220" s="632"/>
      <c r="E220" s="633"/>
      <c r="F220" s="404"/>
      <c r="G220" s="512"/>
      <c r="J220" s="630"/>
      <c r="K220" s="634"/>
      <c r="L220" s="529"/>
      <c r="M220" s="635"/>
      <c r="N220" s="636"/>
      <c r="O220" s="443"/>
      <c r="P220" s="518"/>
      <c r="S220" s="630"/>
      <c r="T220" s="634"/>
      <c r="U220" s="529"/>
      <c r="V220" s="635"/>
      <c r="W220" s="636"/>
      <c r="X220" s="443"/>
      <c r="Y220" s="518"/>
    </row>
    <row r="221" spans="1:25" ht="52.8">
      <c r="A221" s="629"/>
      <c r="B221" s="509" t="s">
        <v>29</v>
      </c>
      <c r="C221" s="510" t="s">
        <v>854</v>
      </c>
      <c r="D221" s="509" t="s">
        <v>6</v>
      </c>
      <c r="E221" s="511" t="s">
        <v>855</v>
      </c>
      <c r="F221" s="400"/>
      <c r="G221" s="512">
        <f t="shared" si="12"/>
        <v>0</v>
      </c>
      <c r="J221" s="630"/>
      <c r="K221" s="514" t="s">
        <v>29</v>
      </c>
      <c r="L221" s="515" t="s">
        <v>854</v>
      </c>
      <c r="M221" s="514" t="s">
        <v>6</v>
      </c>
      <c r="N221" s="609">
        <f>E221*0.74</f>
        <v>53.28</v>
      </c>
      <c r="O221" s="408"/>
      <c r="P221" s="518">
        <f t="shared" si="13"/>
        <v>0</v>
      </c>
      <c r="S221" s="630"/>
      <c r="T221" s="514" t="s">
        <v>29</v>
      </c>
      <c r="U221" s="515" t="s">
        <v>854</v>
      </c>
      <c r="V221" s="514" t="s">
        <v>6</v>
      </c>
      <c r="W221" s="560">
        <f>E221*0.26</f>
        <v>18.72</v>
      </c>
      <c r="X221" s="408"/>
      <c r="Y221" s="518">
        <f t="shared" si="14"/>
        <v>0</v>
      </c>
    </row>
    <row r="222" spans="1:25">
      <c r="A222" s="629"/>
      <c r="B222" s="631"/>
      <c r="C222" s="528"/>
      <c r="D222" s="632"/>
      <c r="E222" s="633"/>
      <c r="F222" s="404"/>
      <c r="G222" s="512"/>
      <c r="J222" s="630"/>
      <c r="K222" s="634"/>
      <c r="L222" s="529"/>
      <c r="M222" s="635"/>
      <c r="N222" s="636"/>
      <c r="O222" s="443"/>
      <c r="P222" s="518"/>
      <c r="S222" s="630"/>
      <c r="T222" s="634"/>
      <c r="U222" s="529"/>
      <c r="V222" s="635"/>
      <c r="W222" s="636"/>
      <c r="X222" s="443"/>
      <c r="Y222" s="518"/>
    </row>
    <row r="223" spans="1:25" ht="39.6">
      <c r="A223" s="629"/>
      <c r="B223" s="511" t="s">
        <v>211</v>
      </c>
      <c r="C223" s="520" t="s">
        <v>862</v>
      </c>
      <c r="D223" s="509" t="s">
        <v>9</v>
      </c>
      <c r="E223" s="511" t="s">
        <v>863</v>
      </c>
      <c r="F223" s="400"/>
      <c r="G223" s="512">
        <f t="shared" si="12"/>
        <v>0</v>
      </c>
      <c r="J223" s="630"/>
      <c r="K223" s="516" t="s">
        <v>211</v>
      </c>
      <c r="L223" s="521" t="s">
        <v>862</v>
      </c>
      <c r="M223" s="514" t="s">
        <v>9</v>
      </c>
      <c r="N223" s="609">
        <f>E223*0.74</f>
        <v>56.98</v>
      </c>
      <c r="O223" s="408"/>
      <c r="P223" s="518">
        <f t="shared" si="13"/>
        <v>0</v>
      </c>
      <c r="S223" s="630"/>
      <c r="T223" s="516" t="s">
        <v>211</v>
      </c>
      <c r="U223" s="521" t="s">
        <v>862</v>
      </c>
      <c r="V223" s="514" t="s">
        <v>9</v>
      </c>
      <c r="W223" s="560">
        <f>E223*0.26</f>
        <v>20.02</v>
      </c>
      <c r="X223" s="408"/>
      <c r="Y223" s="518">
        <f t="shared" si="14"/>
        <v>0</v>
      </c>
    </row>
    <row r="224" spans="1:25">
      <c r="A224" s="629"/>
      <c r="B224" s="631"/>
      <c r="C224" s="528"/>
      <c r="D224" s="632"/>
      <c r="E224" s="633"/>
      <c r="F224" s="404"/>
      <c r="G224" s="512"/>
      <c r="J224" s="630"/>
      <c r="K224" s="634"/>
      <c r="L224" s="529"/>
      <c r="M224" s="635"/>
      <c r="N224" s="636"/>
      <c r="O224" s="443"/>
      <c r="P224" s="518"/>
      <c r="S224" s="630"/>
      <c r="T224" s="634"/>
      <c r="U224" s="529"/>
      <c r="V224" s="635"/>
      <c r="W224" s="636"/>
      <c r="X224" s="443"/>
      <c r="Y224" s="518"/>
    </row>
    <row r="225" spans="1:25" ht="42">
      <c r="A225" s="629"/>
      <c r="B225" s="631" t="s">
        <v>857</v>
      </c>
      <c r="C225" s="528" t="s">
        <v>856</v>
      </c>
      <c r="D225" s="632" t="s">
        <v>9</v>
      </c>
      <c r="E225" s="633" t="s">
        <v>385</v>
      </c>
      <c r="F225" s="404"/>
      <c r="G225" s="512">
        <f t="shared" si="12"/>
        <v>0</v>
      </c>
      <c r="J225" s="630"/>
      <c r="K225" s="634" t="s">
        <v>857</v>
      </c>
      <c r="L225" s="529" t="s">
        <v>856</v>
      </c>
      <c r="M225" s="635" t="s">
        <v>9</v>
      </c>
      <c r="N225" s="609">
        <f>E225*0.74</f>
        <v>6.66</v>
      </c>
      <c r="O225" s="443"/>
      <c r="P225" s="518">
        <f t="shared" si="13"/>
        <v>0</v>
      </c>
      <c r="S225" s="630"/>
      <c r="T225" s="634" t="s">
        <v>857</v>
      </c>
      <c r="U225" s="529" t="s">
        <v>856</v>
      </c>
      <c r="V225" s="635" t="s">
        <v>9</v>
      </c>
      <c r="W225" s="560">
        <f>E225*0.26</f>
        <v>2.34</v>
      </c>
      <c r="X225" s="443"/>
      <c r="Y225" s="518">
        <f t="shared" si="14"/>
        <v>0</v>
      </c>
    </row>
    <row r="226" spans="1:25">
      <c r="A226" s="629"/>
      <c r="B226" s="631"/>
      <c r="C226" s="528"/>
      <c r="D226" s="632"/>
      <c r="E226" s="633"/>
      <c r="F226" s="404"/>
      <c r="G226" s="512"/>
      <c r="J226" s="630"/>
      <c r="K226" s="634"/>
      <c r="L226" s="529"/>
      <c r="M226" s="635"/>
      <c r="N226" s="636"/>
      <c r="O226" s="443"/>
      <c r="P226" s="518"/>
      <c r="S226" s="630"/>
      <c r="T226" s="634"/>
      <c r="U226" s="529"/>
      <c r="V226" s="635"/>
      <c r="W226" s="636"/>
      <c r="X226" s="443"/>
      <c r="Y226" s="518"/>
    </row>
    <row r="227" spans="1:25" ht="66">
      <c r="A227" s="629"/>
      <c r="B227" s="631" t="s">
        <v>59</v>
      </c>
      <c r="C227" s="528" t="s">
        <v>858</v>
      </c>
      <c r="D227" s="632" t="s">
        <v>3</v>
      </c>
      <c r="E227" s="633" t="s">
        <v>559</v>
      </c>
      <c r="F227" s="404"/>
      <c r="G227" s="512">
        <f t="shared" si="12"/>
        <v>0</v>
      </c>
      <c r="J227" s="630"/>
      <c r="K227" s="634" t="s">
        <v>59</v>
      </c>
      <c r="L227" s="529" t="s">
        <v>858</v>
      </c>
      <c r="M227" s="635" t="s">
        <v>3</v>
      </c>
      <c r="N227" s="609">
        <f>E227*0.74</f>
        <v>10.36</v>
      </c>
      <c r="O227" s="443"/>
      <c r="P227" s="518">
        <f t="shared" si="13"/>
        <v>0</v>
      </c>
      <c r="S227" s="630"/>
      <c r="T227" s="634" t="s">
        <v>59</v>
      </c>
      <c r="U227" s="529" t="s">
        <v>858</v>
      </c>
      <c r="V227" s="635" t="s">
        <v>3</v>
      </c>
      <c r="W227" s="560">
        <f>E227*0.26</f>
        <v>3.64</v>
      </c>
      <c r="X227" s="443"/>
      <c r="Y227" s="518">
        <f t="shared" si="14"/>
        <v>0</v>
      </c>
    </row>
    <row r="228" spans="1:25">
      <c r="A228" s="629"/>
      <c r="B228" s="631"/>
      <c r="C228" s="528"/>
      <c r="D228" s="632"/>
      <c r="E228" s="633"/>
      <c r="F228" s="404"/>
      <c r="G228" s="512"/>
      <c r="J228" s="630"/>
      <c r="K228" s="634"/>
      <c r="L228" s="529"/>
      <c r="M228" s="635"/>
      <c r="N228" s="636"/>
      <c r="O228" s="443"/>
      <c r="P228" s="518"/>
      <c r="S228" s="630"/>
      <c r="T228" s="634"/>
      <c r="U228" s="529"/>
      <c r="V228" s="635"/>
      <c r="W228" s="636"/>
      <c r="X228" s="443"/>
      <c r="Y228" s="518"/>
    </row>
    <row r="229" spans="1:25" ht="105.6">
      <c r="A229" s="629"/>
      <c r="B229" s="631" t="s">
        <v>859</v>
      </c>
      <c r="C229" s="528" t="s">
        <v>860</v>
      </c>
      <c r="D229" s="632" t="s">
        <v>6</v>
      </c>
      <c r="E229" s="633" t="s">
        <v>861</v>
      </c>
      <c r="F229" s="404"/>
      <c r="G229" s="512">
        <f t="shared" si="12"/>
        <v>0</v>
      </c>
      <c r="J229" s="630"/>
      <c r="K229" s="634" t="s">
        <v>859</v>
      </c>
      <c r="L229" s="529" t="s">
        <v>860</v>
      </c>
      <c r="M229" s="635" t="s">
        <v>6</v>
      </c>
      <c r="N229" s="609">
        <f>E229*0.74</f>
        <v>100.64</v>
      </c>
      <c r="O229" s="443"/>
      <c r="P229" s="518">
        <f t="shared" si="13"/>
        <v>0</v>
      </c>
      <c r="S229" s="630"/>
      <c r="T229" s="634" t="s">
        <v>859</v>
      </c>
      <c r="U229" s="529" t="s">
        <v>860</v>
      </c>
      <c r="V229" s="635" t="s">
        <v>6</v>
      </c>
      <c r="W229" s="560">
        <f>E229*0.26</f>
        <v>35.36</v>
      </c>
      <c r="X229" s="443"/>
      <c r="Y229" s="518">
        <f t="shared" si="14"/>
        <v>0</v>
      </c>
    </row>
    <row r="230" spans="1:25">
      <c r="A230" s="629"/>
      <c r="B230" s="631"/>
      <c r="C230" s="528"/>
      <c r="D230" s="632"/>
      <c r="E230" s="633"/>
      <c r="F230" s="404"/>
      <c r="G230" s="512"/>
      <c r="J230" s="630"/>
      <c r="K230" s="634"/>
      <c r="L230" s="529"/>
      <c r="M230" s="635"/>
      <c r="N230" s="636"/>
      <c r="O230" s="443"/>
      <c r="P230" s="518"/>
      <c r="S230" s="630"/>
      <c r="T230" s="634"/>
      <c r="U230" s="529"/>
      <c r="V230" s="635"/>
      <c r="W230" s="636"/>
      <c r="X230" s="443"/>
      <c r="Y230" s="518"/>
    </row>
    <row r="231" spans="1:25" ht="66">
      <c r="A231" s="629"/>
      <c r="B231" s="559" t="s">
        <v>814</v>
      </c>
      <c r="C231" s="537" t="s">
        <v>864</v>
      </c>
      <c r="D231" s="520" t="s">
        <v>6</v>
      </c>
      <c r="E231" s="559" t="s">
        <v>512</v>
      </c>
      <c r="F231" s="400"/>
      <c r="G231" s="512">
        <f t="shared" si="12"/>
        <v>0</v>
      </c>
      <c r="J231" s="630"/>
      <c r="K231" s="560" t="s">
        <v>814</v>
      </c>
      <c r="L231" s="538" t="s">
        <v>864</v>
      </c>
      <c r="M231" s="521" t="s">
        <v>6</v>
      </c>
      <c r="N231" s="609">
        <f>E231*0.74</f>
        <v>23.68</v>
      </c>
      <c r="O231" s="408"/>
      <c r="P231" s="518">
        <f t="shared" si="13"/>
        <v>0</v>
      </c>
      <c r="S231" s="630"/>
      <c r="T231" s="560" t="s">
        <v>814</v>
      </c>
      <c r="U231" s="538" t="s">
        <v>864</v>
      </c>
      <c r="V231" s="521" t="s">
        <v>6</v>
      </c>
      <c r="W231" s="560">
        <f>E231*0.26</f>
        <v>8.32</v>
      </c>
      <c r="X231" s="408"/>
      <c r="Y231" s="518">
        <f t="shared" si="14"/>
        <v>0</v>
      </c>
    </row>
    <row r="232" spans="1:25">
      <c r="A232" s="629"/>
      <c r="B232" s="631"/>
      <c r="C232" s="528"/>
      <c r="D232" s="632"/>
      <c r="E232" s="633"/>
      <c r="F232" s="404"/>
      <c r="G232" s="512"/>
      <c r="J232" s="630"/>
      <c r="K232" s="634"/>
      <c r="L232" s="529"/>
      <c r="M232" s="635"/>
      <c r="N232" s="636"/>
      <c r="O232" s="443"/>
      <c r="P232" s="518"/>
      <c r="S232" s="630"/>
      <c r="T232" s="634"/>
      <c r="U232" s="529"/>
      <c r="V232" s="635"/>
      <c r="W232" s="636"/>
      <c r="X232" s="443"/>
      <c r="Y232" s="518"/>
    </row>
    <row r="233" spans="1:25" ht="66">
      <c r="A233" s="629"/>
      <c r="B233" s="631" t="s">
        <v>59</v>
      </c>
      <c r="C233" s="528" t="s">
        <v>865</v>
      </c>
      <c r="D233" s="632" t="s">
        <v>6</v>
      </c>
      <c r="E233" s="633" t="s">
        <v>866</v>
      </c>
      <c r="F233" s="404"/>
      <c r="G233" s="512">
        <f t="shared" si="12"/>
        <v>0</v>
      </c>
      <c r="J233" s="630"/>
      <c r="K233" s="634" t="s">
        <v>59</v>
      </c>
      <c r="L233" s="529" t="s">
        <v>865</v>
      </c>
      <c r="M233" s="635" t="s">
        <v>6</v>
      </c>
      <c r="N233" s="609">
        <f>E233*0.74</f>
        <v>47.36</v>
      </c>
      <c r="O233" s="443"/>
      <c r="P233" s="518">
        <f t="shared" si="13"/>
        <v>0</v>
      </c>
      <c r="S233" s="630"/>
      <c r="T233" s="634" t="s">
        <v>59</v>
      </c>
      <c r="U233" s="529" t="s">
        <v>865</v>
      </c>
      <c r="V233" s="635" t="s">
        <v>6</v>
      </c>
      <c r="W233" s="560">
        <f>E233*0.26</f>
        <v>16.64</v>
      </c>
      <c r="X233" s="443"/>
      <c r="Y233" s="518">
        <f t="shared" si="14"/>
        <v>0</v>
      </c>
    </row>
    <row r="234" spans="1:25">
      <c r="A234" s="629"/>
      <c r="B234" s="631"/>
      <c r="C234" s="528"/>
      <c r="D234" s="632"/>
      <c r="E234" s="633"/>
      <c r="F234" s="404"/>
      <c r="G234" s="512"/>
      <c r="J234" s="630"/>
      <c r="K234" s="634"/>
      <c r="L234" s="529"/>
      <c r="M234" s="635"/>
      <c r="N234" s="636"/>
      <c r="O234" s="443"/>
      <c r="P234" s="518"/>
      <c r="S234" s="630"/>
      <c r="T234" s="634"/>
      <c r="U234" s="529"/>
      <c r="V234" s="635"/>
      <c r="W234" s="636"/>
      <c r="X234" s="443"/>
      <c r="Y234" s="518"/>
    </row>
    <row r="235" spans="1:25" ht="79.2">
      <c r="A235" s="629"/>
      <c r="B235" s="559" t="s">
        <v>867</v>
      </c>
      <c r="C235" s="557" t="s">
        <v>868</v>
      </c>
      <c r="D235" s="520" t="s">
        <v>6</v>
      </c>
      <c r="E235" s="559" t="s">
        <v>869</v>
      </c>
      <c r="F235" s="401"/>
      <c r="G235" s="512">
        <f t="shared" si="12"/>
        <v>0</v>
      </c>
      <c r="J235" s="630"/>
      <c r="K235" s="560" t="s">
        <v>867</v>
      </c>
      <c r="L235" s="558" t="s">
        <v>868</v>
      </c>
      <c r="M235" s="521" t="s">
        <v>6</v>
      </c>
      <c r="N235" s="609">
        <f>E235*0.74</f>
        <v>51.8</v>
      </c>
      <c r="O235" s="407"/>
      <c r="P235" s="518">
        <f t="shared" si="13"/>
        <v>0</v>
      </c>
      <c r="S235" s="630"/>
      <c r="T235" s="560" t="s">
        <v>867</v>
      </c>
      <c r="U235" s="558" t="s">
        <v>868</v>
      </c>
      <c r="V235" s="521" t="s">
        <v>6</v>
      </c>
      <c r="W235" s="560">
        <f>E235*0.26</f>
        <v>18.2</v>
      </c>
      <c r="X235" s="407"/>
      <c r="Y235" s="518">
        <f t="shared" si="14"/>
        <v>0</v>
      </c>
    </row>
    <row r="236" spans="1:25">
      <c r="A236" s="629"/>
      <c r="B236" s="562"/>
      <c r="C236" s="561"/>
      <c r="D236" s="520"/>
      <c r="E236" s="511"/>
      <c r="F236" s="401"/>
      <c r="G236" s="512"/>
      <c r="J236" s="630"/>
      <c r="K236" s="564"/>
      <c r="L236" s="563"/>
      <c r="M236" s="521"/>
      <c r="N236" s="519"/>
      <c r="O236" s="407"/>
      <c r="P236" s="518"/>
      <c r="S236" s="630"/>
      <c r="T236" s="564"/>
      <c r="U236" s="563"/>
      <c r="V236" s="521"/>
      <c r="W236" s="519"/>
      <c r="X236" s="407"/>
      <c r="Y236" s="518"/>
    </row>
    <row r="237" spans="1:25" ht="66">
      <c r="A237" s="629"/>
      <c r="B237" s="559" t="s">
        <v>804</v>
      </c>
      <c r="C237" s="557" t="s">
        <v>805</v>
      </c>
      <c r="D237" s="520" t="s">
        <v>9</v>
      </c>
      <c r="E237" s="559" t="s">
        <v>250</v>
      </c>
      <c r="F237" s="401"/>
      <c r="G237" s="512">
        <f t="shared" si="12"/>
        <v>0</v>
      </c>
      <c r="J237" s="630"/>
      <c r="K237" s="560" t="s">
        <v>804</v>
      </c>
      <c r="L237" s="558" t="s">
        <v>805</v>
      </c>
      <c r="M237" s="521" t="s">
        <v>9</v>
      </c>
      <c r="N237" s="609">
        <f>E237*0.74</f>
        <v>13.32</v>
      </c>
      <c r="O237" s="407"/>
      <c r="P237" s="518">
        <f t="shared" si="13"/>
        <v>0</v>
      </c>
      <c r="S237" s="630"/>
      <c r="T237" s="560" t="s">
        <v>804</v>
      </c>
      <c r="U237" s="558" t="s">
        <v>805</v>
      </c>
      <c r="V237" s="521" t="s">
        <v>9</v>
      </c>
      <c r="W237" s="560">
        <f>E237*0.26</f>
        <v>4.68</v>
      </c>
      <c r="X237" s="407"/>
      <c r="Y237" s="518">
        <f t="shared" si="14"/>
        <v>0</v>
      </c>
    </row>
    <row r="238" spans="1:25">
      <c r="A238" s="629"/>
      <c r="B238" s="562"/>
      <c r="C238" s="561"/>
      <c r="D238" s="520"/>
      <c r="E238" s="511"/>
      <c r="F238" s="401"/>
      <c r="G238" s="512"/>
      <c r="J238" s="630"/>
      <c r="K238" s="564"/>
      <c r="L238" s="563"/>
      <c r="M238" s="521"/>
      <c r="N238" s="519"/>
      <c r="O238" s="407"/>
      <c r="P238" s="518"/>
      <c r="S238" s="630"/>
      <c r="T238" s="564"/>
      <c r="U238" s="563"/>
      <c r="V238" s="521"/>
      <c r="W238" s="519"/>
      <c r="X238" s="407"/>
      <c r="Y238" s="518"/>
    </row>
    <row r="239" spans="1:25" ht="39.6">
      <c r="A239" s="629"/>
      <c r="B239" s="565" t="s">
        <v>59</v>
      </c>
      <c r="C239" s="557" t="s">
        <v>395</v>
      </c>
      <c r="D239" s="520" t="s">
        <v>396</v>
      </c>
      <c r="E239" s="559" t="s">
        <v>870</v>
      </c>
      <c r="F239" s="401"/>
      <c r="G239" s="512">
        <f t="shared" si="12"/>
        <v>0</v>
      </c>
      <c r="J239" s="630"/>
      <c r="K239" s="566" t="s">
        <v>59</v>
      </c>
      <c r="L239" s="558" t="s">
        <v>395</v>
      </c>
      <c r="M239" s="521" t="s">
        <v>396</v>
      </c>
      <c r="N239" s="609">
        <f>E239*0.74</f>
        <v>1938.8</v>
      </c>
      <c r="O239" s="407"/>
      <c r="P239" s="518">
        <f t="shared" si="13"/>
        <v>0</v>
      </c>
      <c r="S239" s="630"/>
      <c r="T239" s="566" t="s">
        <v>59</v>
      </c>
      <c r="U239" s="558" t="s">
        <v>395</v>
      </c>
      <c r="V239" s="521" t="s">
        <v>396</v>
      </c>
      <c r="W239" s="560">
        <f>E239*0.26</f>
        <v>681.2</v>
      </c>
      <c r="X239" s="407"/>
      <c r="Y239" s="518">
        <f t="shared" si="14"/>
        <v>0</v>
      </c>
    </row>
    <row r="240" spans="1:25">
      <c r="A240" s="629"/>
      <c r="B240" s="511"/>
      <c r="C240" s="557"/>
      <c r="D240" s="551"/>
      <c r="E240" s="569"/>
      <c r="F240" s="405"/>
      <c r="G240" s="512"/>
      <c r="J240" s="630"/>
      <c r="K240" s="516"/>
      <c r="L240" s="558"/>
      <c r="M240" s="553"/>
      <c r="N240" s="571"/>
      <c r="O240" s="444"/>
      <c r="P240" s="518"/>
      <c r="S240" s="630"/>
      <c r="T240" s="516"/>
      <c r="U240" s="558"/>
      <c r="V240" s="553"/>
      <c r="W240" s="571"/>
      <c r="X240" s="444"/>
      <c r="Y240" s="518"/>
    </row>
    <row r="241" spans="1:25" ht="79.2">
      <c r="A241" s="629"/>
      <c r="B241" s="511" t="s">
        <v>734</v>
      </c>
      <c r="C241" s="637" t="s">
        <v>871</v>
      </c>
      <c r="D241" s="551" t="s">
        <v>5</v>
      </c>
      <c r="E241" s="559" t="s">
        <v>151</v>
      </c>
      <c r="F241" s="405"/>
      <c r="G241" s="512">
        <f t="shared" si="12"/>
        <v>0</v>
      </c>
      <c r="I241" s="638"/>
      <c r="J241" s="630"/>
      <c r="K241" s="516" t="s">
        <v>734</v>
      </c>
      <c r="L241" s="639" t="s">
        <v>871</v>
      </c>
      <c r="M241" s="553" t="s">
        <v>5</v>
      </c>
      <c r="N241" s="609">
        <f>E241*0.74</f>
        <v>4.4399999999999995</v>
      </c>
      <c r="O241" s="444"/>
      <c r="P241" s="518">
        <f t="shared" si="13"/>
        <v>0</v>
      </c>
      <c r="S241" s="630"/>
      <c r="T241" s="516" t="s">
        <v>734</v>
      </c>
      <c r="U241" s="639" t="s">
        <v>871</v>
      </c>
      <c r="V241" s="553" t="s">
        <v>5</v>
      </c>
      <c r="W241" s="560">
        <f>E241*0.26</f>
        <v>1.56</v>
      </c>
      <c r="X241" s="444"/>
      <c r="Y241" s="518">
        <f t="shared" si="14"/>
        <v>0</v>
      </c>
    </row>
    <row r="242" spans="1:25">
      <c r="A242" s="508"/>
      <c r="B242" s="559"/>
      <c r="C242" s="557"/>
      <c r="D242" s="557"/>
      <c r="E242" s="569"/>
      <c r="F242" s="405"/>
      <c r="G242" s="512"/>
      <c r="J242" s="513"/>
      <c r="K242" s="560"/>
      <c r="L242" s="558"/>
      <c r="M242" s="558"/>
      <c r="N242" s="571"/>
      <c r="O242" s="444"/>
      <c r="P242" s="518"/>
      <c r="S242" s="513"/>
      <c r="T242" s="560"/>
      <c r="U242" s="558"/>
      <c r="V242" s="558"/>
      <c r="W242" s="571"/>
      <c r="X242" s="444"/>
      <c r="Y242" s="518"/>
    </row>
    <row r="243" spans="1:25">
      <c r="A243" s="508"/>
      <c r="B243" s="565"/>
      <c r="C243" s="640"/>
      <c r="D243" s="640"/>
      <c r="E243" s="640"/>
      <c r="F243" s="400"/>
      <c r="G243" s="512"/>
      <c r="J243" s="513"/>
      <c r="K243" s="566"/>
      <c r="L243" s="641"/>
      <c r="M243" s="641"/>
      <c r="N243" s="642"/>
      <c r="O243" s="408"/>
      <c r="P243" s="518"/>
      <c r="S243" s="513"/>
      <c r="T243" s="566"/>
      <c r="U243" s="641"/>
      <c r="V243" s="641"/>
      <c r="W243" s="642"/>
      <c r="X243" s="408"/>
      <c r="Y243" s="518"/>
    </row>
    <row r="244" spans="1:25" ht="66">
      <c r="A244" s="508" t="s">
        <v>149</v>
      </c>
      <c r="B244" s="511" t="s">
        <v>771</v>
      </c>
      <c r="C244" s="537" t="s">
        <v>773</v>
      </c>
      <c r="D244" s="565" t="s">
        <v>9</v>
      </c>
      <c r="E244" s="565" t="s">
        <v>769</v>
      </c>
      <c r="F244" s="400"/>
      <c r="G244" s="512">
        <f t="shared" si="12"/>
        <v>0</v>
      </c>
      <c r="J244" s="610" t="s">
        <v>149</v>
      </c>
      <c r="K244" s="516" t="s">
        <v>771</v>
      </c>
      <c r="L244" s="538" t="s">
        <v>773</v>
      </c>
      <c r="M244" s="566" t="s">
        <v>9</v>
      </c>
      <c r="N244" s="609">
        <f>E244*0.74</f>
        <v>613.46</v>
      </c>
      <c r="O244" s="408"/>
      <c r="P244" s="518">
        <f t="shared" si="13"/>
        <v>0</v>
      </c>
      <c r="S244" s="610" t="s">
        <v>149</v>
      </c>
      <c r="T244" s="516" t="s">
        <v>771</v>
      </c>
      <c r="U244" s="538" t="s">
        <v>773</v>
      </c>
      <c r="V244" s="566" t="s">
        <v>9</v>
      </c>
      <c r="W244" s="560">
        <f>E244*0.26</f>
        <v>215.54000000000002</v>
      </c>
      <c r="X244" s="408"/>
      <c r="Y244" s="518">
        <f t="shared" si="14"/>
        <v>0</v>
      </c>
    </row>
    <row r="245" spans="1:25">
      <c r="A245" s="508"/>
      <c r="B245" s="511"/>
      <c r="C245" s="510"/>
      <c r="D245" s="565"/>
      <c r="E245" s="565"/>
      <c r="F245" s="400"/>
      <c r="G245" s="512"/>
      <c r="J245" s="610"/>
      <c r="K245" s="516"/>
      <c r="L245" s="515"/>
      <c r="M245" s="566"/>
      <c r="N245" s="582"/>
      <c r="O245" s="408"/>
      <c r="P245" s="518"/>
      <c r="S245" s="610"/>
      <c r="T245" s="516"/>
      <c r="U245" s="515"/>
      <c r="V245" s="566"/>
      <c r="W245" s="582"/>
      <c r="X245" s="408"/>
      <c r="Y245" s="518"/>
    </row>
    <row r="246" spans="1:25" ht="52.8">
      <c r="A246" s="508" t="s">
        <v>188</v>
      </c>
      <c r="B246" s="511" t="s">
        <v>840</v>
      </c>
      <c r="C246" s="510" t="s">
        <v>841</v>
      </c>
      <c r="D246" s="565" t="s">
        <v>9</v>
      </c>
      <c r="E246" s="565" t="s">
        <v>838</v>
      </c>
      <c r="F246" s="400"/>
      <c r="G246" s="512">
        <f t="shared" si="12"/>
        <v>0</v>
      </c>
      <c r="J246" s="610" t="s">
        <v>188</v>
      </c>
      <c r="K246" s="643" t="s">
        <v>840</v>
      </c>
      <c r="L246" s="515" t="s">
        <v>841</v>
      </c>
      <c r="M246" s="566" t="s">
        <v>9</v>
      </c>
      <c r="N246" s="609">
        <f>E246*0.74</f>
        <v>1434.86</v>
      </c>
      <c r="O246" s="408"/>
      <c r="P246" s="518">
        <f t="shared" si="13"/>
        <v>0</v>
      </c>
      <c r="S246" s="610" t="s">
        <v>188</v>
      </c>
      <c r="T246" s="643" t="s">
        <v>840</v>
      </c>
      <c r="U246" s="515" t="s">
        <v>841</v>
      </c>
      <c r="V246" s="566" t="s">
        <v>9</v>
      </c>
      <c r="W246" s="560">
        <f>E246*0.26</f>
        <v>504.14000000000004</v>
      </c>
      <c r="X246" s="408"/>
      <c r="Y246" s="518">
        <f t="shared" si="14"/>
        <v>0</v>
      </c>
    </row>
    <row r="247" spans="1:25">
      <c r="A247" s="508"/>
      <c r="B247" s="511"/>
      <c r="C247" s="510"/>
      <c r="D247" s="565"/>
      <c r="E247" s="565"/>
      <c r="F247" s="400"/>
      <c r="G247" s="512"/>
      <c r="J247" s="610"/>
      <c r="K247" s="516"/>
      <c r="L247" s="515"/>
      <c r="M247" s="566"/>
      <c r="N247" s="582"/>
      <c r="O247" s="408"/>
      <c r="P247" s="518"/>
      <c r="S247" s="610"/>
      <c r="T247" s="516"/>
      <c r="U247" s="515"/>
      <c r="V247" s="566"/>
      <c r="W247" s="582"/>
      <c r="X247" s="408"/>
      <c r="Y247" s="518"/>
    </row>
    <row r="248" spans="1:25" ht="39.6">
      <c r="A248" s="508" t="s">
        <v>189</v>
      </c>
      <c r="B248" s="511" t="s">
        <v>839</v>
      </c>
      <c r="C248" s="522" t="s">
        <v>842</v>
      </c>
      <c r="D248" s="543" t="s">
        <v>9</v>
      </c>
      <c r="E248" s="565" t="s">
        <v>772</v>
      </c>
      <c r="F248" s="400"/>
      <c r="G248" s="512">
        <f t="shared" si="12"/>
        <v>0</v>
      </c>
      <c r="J248" s="610" t="s">
        <v>189</v>
      </c>
      <c r="K248" s="516" t="s">
        <v>839</v>
      </c>
      <c r="L248" s="523" t="s">
        <v>842</v>
      </c>
      <c r="M248" s="544" t="s">
        <v>9</v>
      </c>
      <c r="N248" s="609">
        <f>E248*0.74</f>
        <v>948.68</v>
      </c>
      <c r="O248" s="408"/>
      <c r="P248" s="518">
        <f t="shared" si="13"/>
        <v>0</v>
      </c>
      <c r="S248" s="610" t="s">
        <v>189</v>
      </c>
      <c r="T248" s="516" t="s">
        <v>839</v>
      </c>
      <c r="U248" s="523" t="s">
        <v>842</v>
      </c>
      <c r="V248" s="544" t="s">
        <v>9</v>
      </c>
      <c r="W248" s="560">
        <f>E248*0.26</f>
        <v>333.32</v>
      </c>
      <c r="X248" s="408"/>
      <c r="Y248" s="518">
        <f t="shared" si="14"/>
        <v>0</v>
      </c>
    </row>
    <row r="249" spans="1:25">
      <c r="A249" s="508"/>
      <c r="B249" s="511"/>
      <c r="C249" s="510"/>
      <c r="D249" s="565"/>
      <c r="E249" s="565"/>
      <c r="F249" s="400"/>
      <c r="G249" s="512"/>
      <c r="J249" s="610"/>
      <c r="K249" s="516"/>
      <c r="L249" s="515"/>
      <c r="M249" s="566"/>
      <c r="N249" s="582"/>
      <c r="O249" s="408"/>
      <c r="P249" s="518"/>
      <c r="S249" s="610"/>
      <c r="T249" s="516"/>
      <c r="U249" s="515"/>
      <c r="V249" s="566"/>
      <c r="W249" s="582"/>
      <c r="X249" s="408"/>
      <c r="Y249" s="518"/>
    </row>
    <row r="250" spans="1:25" ht="52.8">
      <c r="A250" s="508" t="s">
        <v>190</v>
      </c>
      <c r="B250" s="511" t="s">
        <v>774</v>
      </c>
      <c r="C250" s="612" t="s">
        <v>843</v>
      </c>
      <c r="D250" s="543" t="s">
        <v>9</v>
      </c>
      <c r="E250" s="565" t="s">
        <v>776</v>
      </c>
      <c r="F250" s="400"/>
      <c r="G250" s="512">
        <f t="shared" si="12"/>
        <v>0</v>
      </c>
      <c r="J250" s="610" t="s">
        <v>190</v>
      </c>
      <c r="K250" s="516" t="s">
        <v>774</v>
      </c>
      <c r="L250" s="613" t="s">
        <v>843</v>
      </c>
      <c r="M250" s="544" t="s">
        <v>9</v>
      </c>
      <c r="N250" s="609">
        <f>E250*0.74</f>
        <v>486.18</v>
      </c>
      <c r="O250" s="408"/>
      <c r="P250" s="518">
        <f t="shared" si="13"/>
        <v>0</v>
      </c>
      <c r="S250" s="610" t="s">
        <v>190</v>
      </c>
      <c r="T250" s="516" t="s">
        <v>774</v>
      </c>
      <c r="U250" s="613" t="s">
        <v>843</v>
      </c>
      <c r="V250" s="544" t="s">
        <v>9</v>
      </c>
      <c r="W250" s="560">
        <f>E250*0.26</f>
        <v>170.82</v>
      </c>
      <c r="X250" s="408"/>
      <c r="Y250" s="518">
        <f t="shared" si="14"/>
        <v>0</v>
      </c>
    </row>
    <row r="251" spans="1:25">
      <c r="A251" s="508"/>
      <c r="B251" s="509"/>
      <c r="C251" s="528"/>
      <c r="D251" s="520"/>
      <c r="E251" s="511"/>
      <c r="F251" s="400"/>
      <c r="G251" s="512"/>
      <c r="J251" s="513"/>
      <c r="K251" s="514"/>
      <c r="L251" s="529"/>
      <c r="M251" s="521"/>
      <c r="N251" s="519"/>
      <c r="O251" s="408"/>
      <c r="P251" s="518"/>
      <c r="S251" s="513"/>
      <c r="T251" s="514"/>
      <c r="U251" s="529"/>
      <c r="V251" s="521"/>
      <c r="W251" s="519"/>
      <c r="X251" s="408"/>
      <c r="Y251" s="518"/>
    </row>
    <row r="252" spans="1:25" ht="79.2">
      <c r="A252" s="508" t="s">
        <v>191</v>
      </c>
      <c r="B252" s="509" t="s">
        <v>561</v>
      </c>
      <c r="C252" s="537" t="s">
        <v>810</v>
      </c>
      <c r="D252" s="520" t="s">
        <v>5</v>
      </c>
      <c r="E252" s="511" t="s">
        <v>562</v>
      </c>
      <c r="F252" s="400"/>
      <c r="G252" s="512">
        <f t="shared" si="12"/>
        <v>0</v>
      </c>
      <c r="J252" s="513" t="s">
        <v>191</v>
      </c>
      <c r="K252" s="514" t="s">
        <v>561</v>
      </c>
      <c r="L252" s="538" t="s">
        <v>810</v>
      </c>
      <c r="M252" s="521" t="s">
        <v>5</v>
      </c>
      <c r="N252" s="609">
        <f>E252*0.74</f>
        <v>71.039999999999992</v>
      </c>
      <c r="O252" s="408"/>
      <c r="P252" s="518">
        <f t="shared" si="13"/>
        <v>0</v>
      </c>
      <c r="S252" s="513" t="s">
        <v>191</v>
      </c>
      <c r="T252" s="514" t="s">
        <v>561</v>
      </c>
      <c r="U252" s="538" t="s">
        <v>810</v>
      </c>
      <c r="V252" s="521" t="s">
        <v>5</v>
      </c>
      <c r="W252" s="560">
        <f>E252*0.26</f>
        <v>24.96</v>
      </c>
      <c r="X252" s="408"/>
      <c r="Y252" s="518">
        <f t="shared" si="14"/>
        <v>0</v>
      </c>
    </row>
    <row r="253" spans="1:25">
      <c r="A253" s="508"/>
      <c r="B253" s="509"/>
      <c r="C253" s="528"/>
      <c r="D253" s="520"/>
      <c r="E253" s="511"/>
      <c r="F253" s="400"/>
      <c r="G253" s="512"/>
      <c r="J253" s="513"/>
      <c r="K253" s="514"/>
      <c r="L253" s="529"/>
      <c r="M253" s="521"/>
      <c r="N253" s="519"/>
      <c r="O253" s="408"/>
      <c r="P253" s="518"/>
      <c r="S253" s="513"/>
      <c r="T253" s="514"/>
      <c r="U253" s="529"/>
      <c r="V253" s="521"/>
      <c r="W253" s="519"/>
      <c r="X253" s="408"/>
      <c r="Y253" s="518"/>
    </row>
    <row r="254" spans="1:25" ht="79.2">
      <c r="A254" s="508" t="s">
        <v>718</v>
      </c>
      <c r="B254" s="509" t="s">
        <v>560</v>
      </c>
      <c r="C254" s="537" t="s">
        <v>811</v>
      </c>
      <c r="D254" s="520" t="s">
        <v>5</v>
      </c>
      <c r="E254" s="559" t="s">
        <v>258</v>
      </c>
      <c r="F254" s="400"/>
      <c r="G254" s="512">
        <f t="shared" si="12"/>
        <v>0</v>
      </c>
      <c r="J254" s="513" t="s">
        <v>718</v>
      </c>
      <c r="K254" s="514" t="s">
        <v>560</v>
      </c>
      <c r="L254" s="538" t="s">
        <v>811</v>
      </c>
      <c r="M254" s="521" t="s">
        <v>5</v>
      </c>
      <c r="N254" s="609">
        <f>E254*0.74</f>
        <v>183.52</v>
      </c>
      <c r="O254" s="408"/>
      <c r="P254" s="518">
        <f t="shared" si="13"/>
        <v>0</v>
      </c>
      <c r="S254" s="513" t="s">
        <v>718</v>
      </c>
      <c r="T254" s="514" t="s">
        <v>560</v>
      </c>
      <c r="U254" s="538" t="s">
        <v>811</v>
      </c>
      <c r="V254" s="521" t="s">
        <v>5</v>
      </c>
      <c r="W254" s="560">
        <f>E254*0.26</f>
        <v>64.48</v>
      </c>
      <c r="X254" s="408"/>
      <c r="Y254" s="518">
        <f t="shared" si="14"/>
        <v>0</v>
      </c>
    </row>
    <row r="255" spans="1:25">
      <c r="A255" s="508"/>
      <c r="B255" s="509"/>
      <c r="C255" s="528"/>
      <c r="D255" s="520"/>
      <c r="E255" s="511"/>
      <c r="F255" s="400"/>
      <c r="G255" s="512"/>
      <c r="J255" s="513"/>
      <c r="K255" s="514"/>
      <c r="L255" s="529"/>
      <c r="M255" s="521"/>
      <c r="N255" s="519"/>
      <c r="O255" s="408"/>
      <c r="P255" s="518"/>
      <c r="S255" s="513"/>
      <c r="T255" s="514"/>
      <c r="U255" s="529"/>
      <c r="V255" s="521"/>
      <c r="W255" s="519"/>
      <c r="X255" s="408"/>
      <c r="Y255" s="518"/>
    </row>
    <row r="256" spans="1:25" ht="106.5" customHeight="1">
      <c r="A256" s="508" t="s">
        <v>719</v>
      </c>
      <c r="B256" s="511" t="s">
        <v>59</v>
      </c>
      <c r="C256" s="522" t="s">
        <v>716</v>
      </c>
      <c r="D256" s="520" t="s">
        <v>3</v>
      </c>
      <c r="E256" s="511" t="s">
        <v>234</v>
      </c>
      <c r="F256" s="400"/>
      <c r="G256" s="512">
        <f t="shared" si="12"/>
        <v>0</v>
      </c>
      <c r="J256" s="513" t="s">
        <v>719</v>
      </c>
      <c r="K256" s="516" t="s">
        <v>59</v>
      </c>
      <c r="L256" s="523" t="s">
        <v>716</v>
      </c>
      <c r="M256" s="521" t="s">
        <v>3</v>
      </c>
      <c r="N256" s="609">
        <f>E256*0.74</f>
        <v>2.2199999999999998</v>
      </c>
      <c r="O256" s="408"/>
      <c r="P256" s="518">
        <f t="shared" si="13"/>
        <v>0</v>
      </c>
      <c r="S256" s="513" t="s">
        <v>719</v>
      </c>
      <c r="T256" s="516" t="s">
        <v>59</v>
      </c>
      <c r="U256" s="523" t="s">
        <v>716</v>
      </c>
      <c r="V256" s="521" t="s">
        <v>3</v>
      </c>
      <c r="W256" s="560">
        <f>E256*0.26</f>
        <v>0.78</v>
      </c>
      <c r="X256" s="408"/>
      <c r="Y256" s="518">
        <f t="shared" si="14"/>
        <v>0</v>
      </c>
    </row>
    <row r="257" spans="1:25">
      <c r="A257" s="508"/>
      <c r="B257" s="511"/>
      <c r="C257" s="510"/>
      <c r="D257" s="520"/>
      <c r="E257" s="511"/>
      <c r="F257" s="400"/>
      <c r="G257" s="512"/>
      <c r="J257" s="513"/>
      <c r="K257" s="516"/>
      <c r="L257" s="515"/>
      <c r="M257" s="521"/>
      <c r="N257" s="519"/>
      <c r="O257" s="408"/>
      <c r="P257" s="518"/>
      <c r="S257" s="513"/>
      <c r="T257" s="516"/>
      <c r="U257" s="515"/>
      <c r="V257" s="521"/>
      <c r="W257" s="519"/>
      <c r="X257" s="408"/>
      <c r="Y257" s="518"/>
    </row>
    <row r="258" spans="1:25" ht="118.8">
      <c r="A258" s="508" t="s">
        <v>757</v>
      </c>
      <c r="B258" s="511" t="s">
        <v>59</v>
      </c>
      <c r="C258" s="522" t="s">
        <v>717</v>
      </c>
      <c r="D258" s="520" t="s">
        <v>3</v>
      </c>
      <c r="E258" s="511" t="s">
        <v>93</v>
      </c>
      <c r="F258" s="400"/>
      <c r="G258" s="512">
        <f t="shared" si="12"/>
        <v>0</v>
      </c>
      <c r="J258" s="513" t="s">
        <v>757</v>
      </c>
      <c r="K258" s="516" t="s">
        <v>59</v>
      </c>
      <c r="L258" s="523" t="s">
        <v>717</v>
      </c>
      <c r="M258" s="521" t="s">
        <v>3</v>
      </c>
      <c r="N258" s="609">
        <f>E258*0.74</f>
        <v>1.48</v>
      </c>
      <c r="O258" s="408"/>
      <c r="P258" s="518">
        <f t="shared" si="13"/>
        <v>0</v>
      </c>
      <c r="S258" s="513" t="s">
        <v>757</v>
      </c>
      <c r="T258" s="516" t="s">
        <v>59</v>
      </c>
      <c r="U258" s="523" t="s">
        <v>717</v>
      </c>
      <c r="V258" s="521" t="s">
        <v>3</v>
      </c>
      <c r="W258" s="560">
        <f>E258*0.26</f>
        <v>0.52</v>
      </c>
      <c r="X258" s="408"/>
      <c r="Y258" s="518">
        <f t="shared" si="14"/>
        <v>0</v>
      </c>
    </row>
    <row r="259" spans="1:25">
      <c r="A259" s="508"/>
      <c r="B259" s="511"/>
      <c r="C259" s="509"/>
      <c r="D259" s="509"/>
      <c r="E259" s="511"/>
      <c r="F259" s="400"/>
      <c r="G259" s="512"/>
      <c r="J259" s="513"/>
      <c r="K259" s="516"/>
      <c r="L259" s="514"/>
      <c r="M259" s="514"/>
      <c r="N259" s="519"/>
      <c r="O259" s="408"/>
      <c r="P259" s="518"/>
      <c r="S259" s="513"/>
      <c r="T259" s="516"/>
      <c r="U259" s="514"/>
      <c r="V259" s="514"/>
      <c r="W259" s="519"/>
      <c r="X259" s="408"/>
      <c r="Y259" s="518"/>
    </row>
    <row r="260" spans="1:25" ht="39.6">
      <c r="A260" s="508" t="s">
        <v>791</v>
      </c>
      <c r="B260" s="511" t="s">
        <v>59</v>
      </c>
      <c r="C260" s="510" t="s">
        <v>104</v>
      </c>
      <c r="D260" s="520" t="s">
        <v>3</v>
      </c>
      <c r="E260" s="511" t="s">
        <v>247</v>
      </c>
      <c r="F260" s="400"/>
      <c r="G260" s="512">
        <f t="shared" si="12"/>
        <v>0</v>
      </c>
      <c r="J260" s="513" t="s">
        <v>791</v>
      </c>
      <c r="K260" s="516" t="s">
        <v>59</v>
      </c>
      <c r="L260" s="515" t="s">
        <v>104</v>
      </c>
      <c r="M260" s="521" t="s">
        <v>3</v>
      </c>
      <c r="N260" s="609">
        <f>E260*0.74</f>
        <v>8.879999999999999</v>
      </c>
      <c r="O260" s="408"/>
      <c r="P260" s="518">
        <f t="shared" si="13"/>
        <v>0</v>
      </c>
      <c r="S260" s="513" t="s">
        <v>791</v>
      </c>
      <c r="T260" s="516" t="s">
        <v>59</v>
      </c>
      <c r="U260" s="515" t="s">
        <v>104</v>
      </c>
      <c r="V260" s="521" t="s">
        <v>3</v>
      </c>
      <c r="W260" s="560">
        <f>E260*0.26</f>
        <v>3.12</v>
      </c>
      <c r="X260" s="408"/>
      <c r="Y260" s="518">
        <f t="shared" si="14"/>
        <v>0</v>
      </c>
    </row>
    <row r="261" spans="1:25">
      <c r="A261" s="508"/>
      <c r="B261" s="511"/>
      <c r="C261" s="510"/>
      <c r="D261" s="520"/>
      <c r="E261" s="511"/>
      <c r="F261" s="400"/>
      <c r="G261" s="512"/>
      <c r="J261" s="513"/>
      <c r="K261" s="516"/>
      <c r="L261" s="515"/>
      <c r="M261" s="521"/>
      <c r="N261" s="519"/>
      <c r="O261" s="408"/>
      <c r="P261" s="518"/>
      <c r="S261" s="513"/>
      <c r="T261" s="516"/>
      <c r="U261" s="515"/>
      <c r="V261" s="521"/>
      <c r="W261" s="519"/>
      <c r="X261" s="408"/>
      <c r="Y261" s="518"/>
    </row>
    <row r="262" spans="1:25" ht="79.2">
      <c r="A262" s="508" t="s">
        <v>828</v>
      </c>
      <c r="B262" s="511" t="s">
        <v>59</v>
      </c>
      <c r="C262" s="510" t="s">
        <v>549</v>
      </c>
      <c r="D262" s="520" t="s">
        <v>6</v>
      </c>
      <c r="E262" s="511" t="s">
        <v>550</v>
      </c>
      <c r="F262" s="400"/>
      <c r="G262" s="512">
        <f t="shared" si="12"/>
        <v>0</v>
      </c>
      <c r="J262" s="513" t="s">
        <v>828</v>
      </c>
      <c r="K262" s="516" t="s">
        <v>59</v>
      </c>
      <c r="L262" s="515" t="s">
        <v>549</v>
      </c>
      <c r="M262" s="521" t="s">
        <v>6</v>
      </c>
      <c r="N262" s="609">
        <f>E262*0.74</f>
        <v>133.19999999999999</v>
      </c>
      <c r="O262" s="408"/>
      <c r="P262" s="518">
        <f t="shared" si="13"/>
        <v>0</v>
      </c>
      <c r="S262" s="513" t="s">
        <v>828</v>
      </c>
      <c r="T262" s="516" t="s">
        <v>59</v>
      </c>
      <c r="U262" s="515" t="s">
        <v>549</v>
      </c>
      <c r="V262" s="521" t="s">
        <v>6</v>
      </c>
      <c r="W262" s="560">
        <f>E262*0.26</f>
        <v>46.800000000000004</v>
      </c>
      <c r="X262" s="408"/>
      <c r="Y262" s="518">
        <f t="shared" si="14"/>
        <v>0</v>
      </c>
    </row>
    <row r="263" spans="1:25">
      <c r="A263" s="508"/>
      <c r="B263" s="511"/>
      <c r="C263" s="510"/>
      <c r="D263" s="520"/>
      <c r="E263" s="511"/>
      <c r="F263" s="400"/>
      <c r="G263" s="512"/>
      <c r="J263" s="513"/>
      <c r="K263" s="516"/>
      <c r="L263" s="515"/>
      <c r="M263" s="521"/>
      <c r="N263" s="519"/>
      <c r="O263" s="408"/>
      <c r="P263" s="518"/>
      <c r="S263" s="513"/>
      <c r="T263" s="516"/>
      <c r="U263" s="515"/>
      <c r="V263" s="521"/>
      <c r="W263" s="519"/>
      <c r="X263" s="408"/>
      <c r="Y263" s="518"/>
    </row>
    <row r="264" spans="1:25" ht="78.75" customHeight="1">
      <c r="A264" s="508" t="s">
        <v>829</v>
      </c>
      <c r="B264" s="511" t="s">
        <v>59</v>
      </c>
      <c r="C264" s="510" t="s">
        <v>759</v>
      </c>
      <c r="D264" s="520" t="s">
        <v>11</v>
      </c>
      <c r="E264" s="511" t="s">
        <v>82</v>
      </c>
      <c r="F264" s="400"/>
      <c r="G264" s="512">
        <f t="shared" si="12"/>
        <v>0</v>
      </c>
      <c r="J264" s="610" t="s">
        <v>829</v>
      </c>
      <c r="K264" s="516" t="s">
        <v>59</v>
      </c>
      <c r="L264" s="515" t="s">
        <v>759</v>
      </c>
      <c r="M264" s="521" t="s">
        <v>11</v>
      </c>
      <c r="N264" s="609">
        <f>E264*0.74</f>
        <v>0.74</v>
      </c>
      <c r="O264" s="408"/>
      <c r="P264" s="518">
        <f t="shared" si="13"/>
        <v>0</v>
      </c>
      <c r="S264" s="610" t="s">
        <v>829</v>
      </c>
      <c r="T264" s="516" t="s">
        <v>59</v>
      </c>
      <c r="U264" s="515" t="s">
        <v>759</v>
      </c>
      <c r="V264" s="521" t="s">
        <v>11</v>
      </c>
      <c r="W264" s="560">
        <f>E264*0.26</f>
        <v>0.26</v>
      </c>
      <c r="X264" s="408"/>
      <c r="Y264" s="518">
        <f t="shared" si="14"/>
        <v>0</v>
      </c>
    </row>
    <row r="265" spans="1:25">
      <c r="A265" s="508"/>
      <c r="B265" s="511"/>
      <c r="C265" s="510"/>
      <c r="D265" s="520"/>
      <c r="E265" s="511"/>
      <c r="F265" s="400"/>
      <c r="G265" s="512"/>
      <c r="J265" s="513"/>
      <c r="K265" s="516"/>
      <c r="L265" s="515"/>
      <c r="M265" s="521"/>
      <c r="N265" s="519"/>
      <c r="O265" s="408"/>
      <c r="P265" s="518"/>
      <c r="S265" s="513"/>
      <c r="T265" s="516"/>
      <c r="U265" s="515"/>
      <c r="V265" s="521"/>
      <c r="W265" s="519"/>
      <c r="X265" s="408"/>
      <c r="Y265" s="518"/>
    </row>
    <row r="266" spans="1:25" ht="77.25" customHeight="1">
      <c r="A266" s="508" t="s">
        <v>830</v>
      </c>
      <c r="B266" s="511" t="s">
        <v>59</v>
      </c>
      <c r="C266" s="510" t="s">
        <v>760</v>
      </c>
      <c r="D266" s="520" t="s">
        <v>3</v>
      </c>
      <c r="E266" s="511" t="s">
        <v>82</v>
      </c>
      <c r="F266" s="400"/>
      <c r="G266" s="512">
        <f t="shared" si="12"/>
        <v>0</v>
      </c>
      <c r="J266" s="610" t="s">
        <v>830</v>
      </c>
      <c r="K266" s="516" t="s">
        <v>59</v>
      </c>
      <c r="L266" s="515" t="s">
        <v>760</v>
      </c>
      <c r="M266" s="521" t="s">
        <v>3</v>
      </c>
      <c r="N266" s="609">
        <f>E266*0.74</f>
        <v>0.74</v>
      </c>
      <c r="O266" s="408"/>
      <c r="P266" s="518">
        <f t="shared" si="13"/>
        <v>0</v>
      </c>
      <c r="S266" s="610" t="s">
        <v>830</v>
      </c>
      <c r="T266" s="516" t="s">
        <v>59</v>
      </c>
      <c r="U266" s="515" t="s">
        <v>760</v>
      </c>
      <c r="V266" s="521" t="s">
        <v>3</v>
      </c>
      <c r="W266" s="560">
        <f>E266*0.26</f>
        <v>0.26</v>
      </c>
      <c r="X266" s="408"/>
      <c r="Y266" s="518">
        <f t="shared" si="14"/>
        <v>0</v>
      </c>
    </row>
    <row r="267" spans="1:25">
      <c r="A267" s="508"/>
      <c r="B267" s="511"/>
      <c r="C267" s="510"/>
      <c r="D267" s="520"/>
      <c r="E267" s="511"/>
      <c r="F267" s="400"/>
      <c r="G267" s="512"/>
      <c r="J267" s="513"/>
      <c r="K267" s="516"/>
      <c r="L267" s="515"/>
      <c r="M267" s="521"/>
      <c r="N267" s="519"/>
      <c r="O267" s="408"/>
      <c r="P267" s="518"/>
      <c r="S267" s="513"/>
      <c r="T267" s="516"/>
      <c r="U267" s="515"/>
      <c r="V267" s="521"/>
      <c r="W267" s="519"/>
      <c r="X267" s="408"/>
      <c r="Y267" s="518"/>
    </row>
    <row r="268" spans="1:25" ht="250.8">
      <c r="A268" s="508" t="s">
        <v>831</v>
      </c>
      <c r="B268" s="511" t="s">
        <v>59</v>
      </c>
      <c r="C268" s="510" t="s">
        <v>761</v>
      </c>
      <c r="D268" s="520" t="s">
        <v>3</v>
      </c>
      <c r="E268" s="511" t="s">
        <v>82</v>
      </c>
      <c r="F268" s="400"/>
      <c r="G268" s="512">
        <f t="shared" si="12"/>
        <v>0</v>
      </c>
      <c r="J268" s="513" t="s">
        <v>831</v>
      </c>
      <c r="K268" s="516" t="s">
        <v>59</v>
      </c>
      <c r="L268" s="515" t="s">
        <v>761</v>
      </c>
      <c r="M268" s="521" t="s">
        <v>3</v>
      </c>
      <c r="N268" s="609">
        <f>E268*0.74</f>
        <v>0.74</v>
      </c>
      <c r="O268" s="408"/>
      <c r="P268" s="518">
        <f t="shared" si="13"/>
        <v>0</v>
      </c>
      <c r="S268" s="513" t="s">
        <v>831</v>
      </c>
      <c r="T268" s="516" t="s">
        <v>59</v>
      </c>
      <c r="U268" s="515" t="s">
        <v>761</v>
      </c>
      <c r="V268" s="521" t="s">
        <v>3</v>
      </c>
      <c r="W268" s="560">
        <f>E268*0.26</f>
        <v>0.26</v>
      </c>
      <c r="X268" s="408"/>
      <c r="Y268" s="518">
        <f t="shared" si="14"/>
        <v>0</v>
      </c>
    </row>
    <row r="269" spans="1:25">
      <c r="A269" s="508"/>
      <c r="B269" s="511"/>
      <c r="C269" s="510"/>
      <c r="D269" s="520"/>
      <c r="E269" s="511"/>
      <c r="F269" s="400"/>
      <c r="G269" s="512"/>
      <c r="J269" s="513"/>
      <c r="K269" s="516"/>
      <c r="L269" s="515"/>
      <c r="M269" s="521"/>
      <c r="N269" s="519"/>
      <c r="O269" s="408"/>
      <c r="P269" s="518"/>
      <c r="S269" s="513"/>
      <c r="T269" s="516"/>
      <c r="U269" s="515"/>
      <c r="V269" s="521"/>
      <c r="W269" s="519"/>
      <c r="X269" s="408"/>
      <c r="Y269" s="518"/>
    </row>
    <row r="270" spans="1:25" ht="52.8">
      <c r="A270" s="508" t="s">
        <v>832</v>
      </c>
      <c r="B270" s="559" t="s">
        <v>814</v>
      </c>
      <c r="C270" s="537" t="s">
        <v>813</v>
      </c>
      <c r="D270" s="520" t="s">
        <v>6</v>
      </c>
      <c r="E270" s="559" t="s">
        <v>812</v>
      </c>
      <c r="F270" s="400"/>
      <c r="G270" s="512">
        <f t="shared" si="12"/>
        <v>0</v>
      </c>
      <c r="J270" s="513" t="s">
        <v>832</v>
      </c>
      <c r="K270" s="560" t="s">
        <v>814</v>
      </c>
      <c r="L270" s="538" t="s">
        <v>813</v>
      </c>
      <c r="M270" s="521" t="s">
        <v>6</v>
      </c>
      <c r="N270" s="609">
        <f>E270*0.74</f>
        <v>171.68</v>
      </c>
      <c r="O270" s="408"/>
      <c r="P270" s="518">
        <f t="shared" si="13"/>
        <v>0</v>
      </c>
      <c r="S270" s="513" t="s">
        <v>832</v>
      </c>
      <c r="T270" s="560" t="s">
        <v>814</v>
      </c>
      <c r="U270" s="538" t="s">
        <v>813</v>
      </c>
      <c r="V270" s="521" t="s">
        <v>6</v>
      </c>
      <c r="W270" s="560">
        <f>E270*0.26</f>
        <v>60.32</v>
      </c>
      <c r="X270" s="408"/>
      <c r="Y270" s="518">
        <f t="shared" si="14"/>
        <v>0</v>
      </c>
    </row>
    <row r="271" spans="1:25">
      <c r="A271" s="508"/>
      <c r="B271" s="511"/>
      <c r="C271" s="510"/>
      <c r="D271" s="520"/>
      <c r="E271" s="511"/>
      <c r="F271" s="400"/>
      <c r="G271" s="512"/>
      <c r="J271" s="513"/>
      <c r="K271" s="516"/>
      <c r="L271" s="515"/>
      <c r="M271" s="521"/>
      <c r="N271" s="519"/>
      <c r="O271" s="408"/>
      <c r="P271" s="518"/>
      <c r="S271" s="513"/>
      <c r="T271" s="516"/>
      <c r="U271" s="515"/>
      <c r="V271" s="521"/>
      <c r="W271" s="519"/>
      <c r="X271" s="408"/>
      <c r="Y271" s="518"/>
    </row>
    <row r="272" spans="1:25" ht="52.8">
      <c r="A272" s="508" t="s">
        <v>833</v>
      </c>
      <c r="B272" s="511" t="s">
        <v>59</v>
      </c>
      <c r="C272" s="510" t="s">
        <v>551</v>
      </c>
      <c r="D272" s="520" t="s">
        <v>5</v>
      </c>
      <c r="E272" s="511" t="s">
        <v>552</v>
      </c>
      <c r="F272" s="400"/>
      <c r="G272" s="512">
        <f t="shared" si="12"/>
        <v>0</v>
      </c>
      <c r="J272" s="513" t="s">
        <v>833</v>
      </c>
      <c r="K272" s="516" t="s">
        <v>59</v>
      </c>
      <c r="L272" s="515" t="s">
        <v>551</v>
      </c>
      <c r="M272" s="521" t="s">
        <v>5</v>
      </c>
      <c r="N272" s="609">
        <f>E272*0.74</f>
        <v>1221</v>
      </c>
      <c r="O272" s="408"/>
      <c r="P272" s="518">
        <f t="shared" si="13"/>
        <v>0</v>
      </c>
      <c r="S272" s="513" t="s">
        <v>833</v>
      </c>
      <c r="T272" s="516" t="s">
        <v>59</v>
      </c>
      <c r="U272" s="515" t="s">
        <v>551</v>
      </c>
      <c r="V272" s="521" t="s">
        <v>5</v>
      </c>
      <c r="W272" s="560">
        <f>E272*0.26</f>
        <v>429</v>
      </c>
      <c r="X272" s="408"/>
      <c r="Y272" s="518">
        <f t="shared" si="14"/>
        <v>0</v>
      </c>
    </row>
    <row r="273" spans="1:27">
      <c r="A273" s="508"/>
      <c r="B273" s="511"/>
      <c r="C273" s="510"/>
      <c r="D273" s="520"/>
      <c r="E273" s="511"/>
      <c r="F273" s="400"/>
      <c r="G273" s="512"/>
      <c r="J273" s="513"/>
      <c r="K273" s="516"/>
      <c r="L273" s="515"/>
      <c r="M273" s="521"/>
      <c r="N273" s="519"/>
      <c r="O273" s="408"/>
      <c r="P273" s="518"/>
      <c r="S273" s="513"/>
      <c r="T273" s="516"/>
      <c r="U273" s="515"/>
      <c r="V273" s="521"/>
      <c r="W273" s="519"/>
      <c r="X273" s="408"/>
      <c r="Y273" s="518"/>
    </row>
    <row r="274" spans="1:27" ht="26.4">
      <c r="A274" s="508" t="s">
        <v>834</v>
      </c>
      <c r="B274" s="511" t="s">
        <v>752</v>
      </c>
      <c r="C274" s="537" t="s">
        <v>751</v>
      </c>
      <c r="D274" s="520" t="s">
        <v>5</v>
      </c>
      <c r="E274" s="511" t="s">
        <v>552</v>
      </c>
      <c r="F274" s="400"/>
      <c r="G274" s="512">
        <f t="shared" si="12"/>
        <v>0</v>
      </c>
      <c r="J274" s="513" t="s">
        <v>834</v>
      </c>
      <c r="K274" s="516" t="s">
        <v>752</v>
      </c>
      <c r="L274" s="538" t="s">
        <v>751</v>
      </c>
      <c r="M274" s="521" t="s">
        <v>5</v>
      </c>
      <c r="N274" s="609">
        <f>E274*0.74</f>
        <v>1221</v>
      </c>
      <c r="O274" s="408"/>
      <c r="P274" s="518">
        <f t="shared" si="13"/>
        <v>0</v>
      </c>
      <c r="S274" s="513" t="s">
        <v>834</v>
      </c>
      <c r="T274" s="516" t="s">
        <v>752</v>
      </c>
      <c r="U274" s="538" t="s">
        <v>751</v>
      </c>
      <c r="V274" s="521" t="s">
        <v>5</v>
      </c>
      <c r="W274" s="560">
        <f>E274*0.26</f>
        <v>429</v>
      </c>
      <c r="X274" s="408"/>
      <c r="Y274" s="518">
        <f t="shared" si="14"/>
        <v>0</v>
      </c>
    </row>
    <row r="275" spans="1:27">
      <c r="A275" s="508"/>
      <c r="B275" s="511"/>
      <c r="C275" s="510"/>
      <c r="D275" s="520"/>
      <c r="E275" s="511"/>
      <c r="F275" s="400"/>
      <c r="G275" s="512"/>
      <c r="J275" s="513"/>
      <c r="K275" s="516"/>
      <c r="L275" s="515"/>
      <c r="M275" s="521"/>
      <c r="N275" s="519"/>
      <c r="O275" s="408"/>
      <c r="P275" s="518"/>
      <c r="S275" s="513"/>
      <c r="T275" s="516"/>
      <c r="U275" s="515"/>
      <c r="V275" s="521"/>
      <c r="W275" s="519"/>
      <c r="X275" s="408"/>
      <c r="Y275" s="518"/>
    </row>
    <row r="276" spans="1:27" ht="26.4">
      <c r="A276" s="508" t="s">
        <v>835</v>
      </c>
      <c r="B276" s="511" t="s">
        <v>753</v>
      </c>
      <c r="C276" s="537" t="s">
        <v>754</v>
      </c>
      <c r="D276" s="520" t="s">
        <v>5</v>
      </c>
      <c r="E276" s="511"/>
      <c r="F276" s="400"/>
      <c r="G276" s="512">
        <f t="shared" si="12"/>
        <v>0</v>
      </c>
      <c r="J276" s="513" t="s">
        <v>835</v>
      </c>
      <c r="K276" s="516" t="s">
        <v>753</v>
      </c>
      <c r="L276" s="538" t="s">
        <v>754</v>
      </c>
      <c r="M276" s="521" t="s">
        <v>5</v>
      </c>
      <c r="N276" s="519"/>
      <c r="O276" s="408"/>
      <c r="P276" s="518">
        <f t="shared" si="13"/>
        <v>0</v>
      </c>
      <c r="S276" s="513" t="s">
        <v>835</v>
      </c>
      <c r="T276" s="516" t="s">
        <v>753</v>
      </c>
      <c r="U276" s="538" t="s">
        <v>754</v>
      </c>
      <c r="V276" s="521" t="s">
        <v>5</v>
      </c>
      <c r="W276" s="519"/>
      <c r="X276" s="408"/>
      <c r="Y276" s="518">
        <f t="shared" si="14"/>
        <v>0</v>
      </c>
    </row>
    <row r="277" spans="1:27">
      <c r="A277" s="508"/>
      <c r="B277" s="511"/>
      <c r="C277" s="510"/>
      <c r="D277" s="520"/>
      <c r="E277" s="511"/>
      <c r="F277" s="400"/>
      <c r="G277" s="512"/>
      <c r="J277" s="513"/>
      <c r="K277" s="516"/>
      <c r="L277" s="515"/>
      <c r="M277" s="521"/>
      <c r="N277" s="519"/>
      <c r="O277" s="408"/>
      <c r="P277" s="518"/>
      <c r="S277" s="513"/>
      <c r="T277" s="516"/>
      <c r="U277" s="515"/>
      <c r="V277" s="521"/>
      <c r="W277" s="519"/>
      <c r="X277" s="408"/>
      <c r="Y277" s="518"/>
    </row>
    <row r="278" spans="1:27" ht="26.4">
      <c r="A278" s="508" t="s">
        <v>836</v>
      </c>
      <c r="B278" s="511" t="s">
        <v>756</v>
      </c>
      <c r="C278" s="537" t="s">
        <v>755</v>
      </c>
      <c r="D278" s="520" t="s">
        <v>5</v>
      </c>
      <c r="E278" s="511" t="s">
        <v>552</v>
      </c>
      <c r="F278" s="400"/>
      <c r="G278" s="512">
        <f t="shared" si="12"/>
        <v>0</v>
      </c>
      <c r="J278" s="513" t="s">
        <v>836</v>
      </c>
      <c r="K278" s="516" t="s">
        <v>756</v>
      </c>
      <c r="L278" s="538" t="s">
        <v>755</v>
      </c>
      <c r="M278" s="521" t="s">
        <v>5</v>
      </c>
      <c r="N278" s="609">
        <f>E278*0.74</f>
        <v>1221</v>
      </c>
      <c r="O278" s="408"/>
      <c r="P278" s="518">
        <f t="shared" si="13"/>
        <v>0</v>
      </c>
      <c r="S278" s="513" t="s">
        <v>836</v>
      </c>
      <c r="T278" s="516" t="s">
        <v>756</v>
      </c>
      <c r="U278" s="538" t="s">
        <v>755</v>
      </c>
      <c r="V278" s="521" t="s">
        <v>5</v>
      </c>
      <c r="W278" s="560">
        <f>E278*0.26</f>
        <v>429</v>
      </c>
      <c r="X278" s="408"/>
      <c r="Y278" s="518">
        <f t="shared" si="14"/>
        <v>0</v>
      </c>
    </row>
    <row r="279" spans="1:27">
      <c r="A279" s="508"/>
      <c r="B279" s="511"/>
      <c r="C279" s="510"/>
      <c r="D279" s="520"/>
      <c r="E279" s="511"/>
      <c r="F279" s="400"/>
      <c r="G279" s="512"/>
      <c r="J279" s="513"/>
      <c r="K279" s="516"/>
      <c r="L279" s="515"/>
      <c r="M279" s="521"/>
      <c r="N279" s="519"/>
      <c r="O279" s="408"/>
      <c r="P279" s="518"/>
      <c r="S279" s="513"/>
      <c r="T279" s="516"/>
      <c r="U279" s="515"/>
      <c r="V279" s="521"/>
      <c r="W279" s="519"/>
      <c r="X279" s="408"/>
      <c r="Y279" s="518"/>
    </row>
    <row r="280" spans="1:27" ht="26.4">
      <c r="A280" s="508" t="s">
        <v>837</v>
      </c>
      <c r="B280" s="511" t="s">
        <v>59</v>
      </c>
      <c r="C280" s="510" t="s">
        <v>192</v>
      </c>
      <c r="D280" s="520" t="s">
        <v>11</v>
      </c>
      <c r="E280" s="511" t="s">
        <v>82</v>
      </c>
      <c r="F280" s="400"/>
      <c r="G280" s="512">
        <f t="shared" si="12"/>
        <v>0</v>
      </c>
      <c r="J280" s="513" t="s">
        <v>837</v>
      </c>
      <c r="K280" s="516" t="s">
        <v>59</v>
      </c>
      <c r="L280" s="515" t="s">
        <v>192</v>
      </c>
      <c r="M280" s="521" t="s">
        <v>11</v>
      </c>
      <c r="N280" s="609">
        <f>E280*0.74</f>
        <v>0.74</v>
      </c>
      <c r="O280" s="408"/>
      <c r="P280" s="518">
        <f t="shared" si="13"/>
        <v>0</v>
      </c>
      <c r="S280" s="513" t="s">
        <v>837</v>
      </c>
      <c r="T280" s="516" t="s">
        <v>59</v>
      </c>
      <c r="U280" s="515" t="s">
        <v>192</v>
      </c>
      <c r="V280" s="521" t="s">
        <v>11</v>
      </c>
      <c r="W280" s="560">
        <f>E280*0.26</f>
        <v>0.26</v>
      </c>
      <c r="X280" s="408"/>
      <c r="Y280" s="518">
        <f t="shared" si="14"/>
        <v>0</v>
      </c>
    </row>
    <row r="281" spans="1:27">
      <c r="A281" s="508"/>
      <c r="B281" s="511"/>
      <c r="C281" s="510"/>
      <c r="D281" s="509"/>
      <c r="E281" s="511"/>
      <c r="F281" s="400"/>
      <c r="G281" s="512"/>
      <c r="J281" s="513"/>
      <c r="K281" s="516"/>
      <c r="L281" s="515"/>
      <c r="M281" s="514"/>
      <c r="N281" s="519"/>
      <c r="O281" s="408"/>
      <c r="P281" s="518"/>
      <c r="S281" s="513"/>
      <c r="T281" s="516"/>
      <c r="U281" s="515"/>
      <c r="V281" s="514"/>
      <c r="W281" s="519"/>
      <c r="X281" s="408"/>
      <c r="Y281" s="518"/>
    </row>
    <row r="282" spans="1:27">
      <c r="A282" s="508"/>
      <c r="B282" s="509"/>
      <c r="C282" s="509"/>
      <c r="D282" s="509"/>
      <c r="E282" s="511"/>
      <c r="F282" s="400"/>
      <c r="G282" s="466"/>
      <c r="J282" s="513"/>
      <c r="K282" s="514"/>
      <c r="L282" s="514"/>
      <c r="M282" s="514"/>
      <c r="N282" s="519"/>
      <c r="O282" s="408"/>
      <c r="P282" s="534"/>
      <c r="S282" s="513"/>
      <c r="T282" s="514"/>
      <c r="U282" s="514"/>
      <c r="V282" s="514"/>
      <c r="W282" s="519"/>
      <c r="X282" s="408"/>
      <c r="Y282" s="534"/>
    </row>
    <row r="283" spans="1:27" ht="26.4">
      <c r="A283" s="508"/>
      <c r="B283" s="509"/>
      <c r="C283" s="530" t="s">
        <v>173</v>
      </c>
      <c r="D283" s="509"/>
      <c r="E283" s="511"/>
      <c r="F283" s="400"/>
      <c r="G283" s="531">
        <f>SUM(G167:G281)</f>
        <v>0</v>
      </c>
      <c r="J283" s="513"/>
      <c r="K283" s="514"/>
      <c r="L283" s="532" t="s">
        <v>173</v>
      </c>
      <c r="M283" s="514"/>
      <c r="N283" s="519"/>
      <c r="O283" s="408"/>
      <c r="P283" s="533">
        <f>SUM(P167:P281)</f>
        <v>0</v>
      </c>
      <c r="S283" s="513"/>
      <c r="T283" s="514"/>
      <c r="U283" s="532" t="s">
        <v>173</v>
      </c>
      <c r="V283" s="514"/>
      <c r="W283" s="519"/>
      <c r="X283" s="408"/>
      <c r="Y283" s="533">
        <f>SUM(Y167:Y281)</f>
        <v>0</v>
      </c>
      <c r="AA283" s="644"/>
    </row>
    <row r="284" spans="1:27">
      <c r="A284" s="508"/>
      <c r="B284" s="509"/>
      <c r="C284" s="509"/>
      <c r="D284" s="509"/>
      <c r="E284" s="511"/>
      <c r="F284" s="400"/>
      <c r="G284" s="466"/>
      <c r="J284" s="513"/>
      <c r="K284" s="514"/>
      <c r="L284" s="514"/>
      <c r="M284" s="514"/>
      <c r="N284" s="519"/>
      <c r="O284" s="408"/>
      <c r="P284" s="534"/>
      <c r="S284" s="513"/>
      <c r="T284" s="514"/>
      <c r="U284" s="514"/>
      <c r="V284" s="514"/>
      <c r="W284" s="519"/>
      <c r="X284" s="408"/>
      <c r="Y284" s="534"/>
    </row>
    <row r="285" spans="1:27">
      <c r="A285" s="535" t="s">
        <v>16</v>
      </c>
      <c r="B285" s="509"/>
      <c r="C285" s="530" t="s">
        <v>48</v>
      </c>
      <c r="D285" s="509"/>
      <c r="E285" s="511"/>
      <c r="F285" s="400"/>
      <c r="G285" s="466"/>
      <c r="J285" s="536" t="s">
        <v>16</v>
      </c>
      <c r="K285" s="514"/>
      <c r="L285" s="532" t="s">
        <v>48</v>
      </c>
      <c r="M285" s="514"/>
      <c r="N285" s="519"/>
      <c r="O285" s="408"/>
      <c r="P285" s="534"/>
      <c r="S285" s="536" t="s">
        <v>16</v>
      </c>
      <c r="T285" s="514"/>
      <c r="U285" s="532" t="s">
        <v>48</v>
      </c>
      <c r="V285" s="514"/>
      <c r="W285" s="519"/>
      <c r="X285" s="408"/>
      <c r="Y285" s="534"/>
    </row>
    <row r="286" spans="1:27">
      <c r="A286" s="508"/>
      <c r="B286" s="509"/>
      <c r="C286" s="509"/>
      <c r="D286" s="509"/>
      <c r="E286" s="511"/>
      <c r="F286" s="400"/>
      <c r="G286" s="466"/>
      <c r="J286" s="513"/>
      <c r="K286" s="514"/>
      <c r="L286" s="514"/>
      <c r="M286" s="514"/>
      <c r="N286" s="519"/>
      <c r="O286" s="408"/>
      <c r="P286" s="534"/>
      <c r="S286" s="513"/>
      <c r="T286" s="514"/>
      <c r="U286" s="514"/>
      <c r="V286" s="514"/>
      <c r="W286" s="519"/>
      <c r="X286" s="408"/>
      <c r="Y286" s="534"/>
    </row>
    <row r="287" spans="1:27" ht="39.6">
      <c r="A287" s="508" t="s">
        <v>50</v>
      </c>
      <c r="B287" s="509" t="s">
        <v>55</v>
      </c>
      <c r="C287" s="528" t="s">
        <v>56</v>
      </c>
      <c r="D287" s="509" t="s">
        <v>11</v>
      </c>
      <c r="E287" s="511" t="s">
        <v>537</v>
      </c>
      <c r="F287" s="400"/>
      <c r="G287" s="512">
        <f t="shared" ref="G287:G329" si="15">ROUND(E287*F287,2)</f>
        <v>0</v>
      </c>
      <c r="J287" s="513" t="s">
        <v>50</v>
      </c>
      <c r="K287" s="514" t="s">
        <v>55</v>
      </c>
      <c r="L287" s="529" t="s">
        <v>56</v>
      </c>
      <c r="M287" s="514" t="s">
        <v>11</v>
      </c>
      <c r="N287" s="519" t="s">
        <v>537</v>
      </c>
      <c r="O287" s="408"/>
      <c r="P287" s="518">
        <f t="shared" ref="P287:P329" si="16">ROUND(N287*O287,2)</f>
        <v>0</v>
      </c>
      <c r="S287" s="513" t="s">
        <v>50</v>
      </c>
      <c r="T287" s="514" t="s">
        <v>55</v>
      </c>
      <c r="U287" s="529" t="s">
        <v>56</v>
      </c>
      <c r="V287" s="514" t="s">
        <v>11</v>
      </c>
      <c r="W287" s="519"/>
      <c r="X287" s="408"/>
      <c r="Y287" s="518">
        <f t="shared" ref="Y287:Y329" si="17">ROUND(W287*X287,2)</f>
        <v>0</v>
      </c>
    </row>
    <row r="288" spans="1:27">
      <c r="A288" s="508"/>
      <c r="B288" s="509"/>
      <c r="C288" s="510"/>
      <c r="D288" s="509"/>
      <c r="E288" s="511"/>
      <c r="F288" s="400"/>
      <c r="G288" s="512"/>
      <c r="J288" s="513"/>
      <c r="K288" s="514"/>
      <c r="L288" s="515"/>
      <c r="M288" s="514"/>
      <c r="N288" s="519"/>
      <c r="O288" s="408"/>
      <c r="P288" s="518"/>
      <c r="S288" s="513"/>
      <c r="T288" s="514"/>
      <c r="U288" s="515"/>
      <c r="V288" s="514"/>
      <c r="W288" s="519"/>
      <c r="X288" s="408"/>
      <c r="Y288" s="518"/>
    </row>
    <row r="289" spans="1:25" ht="66">
      <c r="A289" s="508" t="s">
        <v>51</v>
      </c>
      <c r="B289" s="509"/>
      <c r="C289" s="510" t="s">
        <v>536</v>
      </c>
      <c r="D289" s="520" t="s">
        <v>11</v>
      </c>
      <c r="E289" s="511" t="s">
        <v>265</v>
      </c>
      <c r="F289" s="400"/>
      <c r="G289" s="512">
        <f t="shared" si="15"/>
        <v>0</v>
      </c>
      <c r="J289" s="513" t="s">
        <v>51</v>
      </c>
      <c r="K289" s="514"/>
      <c r="L289" s="515" t="s">
        <v>536</v>
      </c>
      <c r="M289" s="521" t="s">
        <v>11</v>
      </c>
      <c r="N289" s="519" t="s">
        <v>265</v>
      </c>
      <c r="O289" s="408"/>
      <c r="P289" s="518">
        <f t="shared" si="16"/>
        <v>0</v>
      </c>
      <c r="S289" s="513" t="s">
        <v>51</v>
      </c>
      <c r="T289" s="514"/>
      <c r="U289" s="515" t="s">
        <v>536</v>
      </c>
      <c r="V289" s="521" t="s">
        <v>11</v>
      </c>
      <c r="W289" s="519"/>
      <c r="X289" s="408"/>
      <c r="Y289" s="518">
        <f t="shared" si="17"/>
        <v>0</v>
      </c>
    </row>
    <row r="290" spans="1:25">
      <c r="A290" s="508"/>
      <c r="B290" s="509"/>
      <c r="C290" s="510"/>
      <c r="D290" s="509"/>
      <c r="E290" s="511"/>
      <c r="F290" s="400"/>
      <c r="G290" s="512"/>
      <c r="J290" s="513"/>
      <c r="K290" s="514"/>
      <c r="L290" s="515"/>
      <c r="M290" s="514"/>
      <c r="N290" s="519"/>
      <c r="O290" s="408"/>
      <c r="P290" s="518"/>
      <c r="S290" s="513"/>
      <c r="T290" s="514"/>
      <c r="U290" s="515"/>
      <c r="V290" s="514"/>
      <c r="W290" s="519"/>
      <c r="X290" s="408"/>
      <c r="Y290" s="518"/>
    </row>
    <row r="291" spans="1:25" ht="66">
      <c r="A291" s="508" t="s">
        <v>108</v>
      </c>
      <c r="B291" s="509" t="s">
        <v>146</v>
      </c>
      <c r="C291" s="510" t="s">
        <v>144</v>
      </c>
      <c r="D291" s="520" t="s">
        <v>11</v>
      </c>
      <c r="E291" s="511" t="s">
        <v>161</v>
      </c>
      <c r="F291" s="400"/>
      <c r="G291" s="512">
        <f t="shared" si="15"/>
        <v>0</v>
      </c>
      <c r="J291" s="513" t="s">
        <v>108</v>
      </c>
      <c r="K291" s="514" t="s">
        <v>146</v>
      </c>
      <c r="L291" s="515" t="s">
        <v>144</v>
      </c>
      <c r="M291" s="521" t="s">
        <v>11</v>
      </c>
      <c r="N291" s="519" t="s">
        <v>161</v>
      </c>
      <c r="O291" s="408"/>
      <c r="P291" s="518">
        <f t="shared" si="16"/>
        <v>0</v>
      </c>
      <c r="S291" s="513" t="s">
        <v>108</v>
      </c>
      <c r="T291" s="514" t="s">
        <v>146</v>
      </c>
      <c r="U291" s="515" t="s">
        <v>144</v>
      </c>
      <c r="V291" s="521" t="s">
        <v>11</v>
      </c>
      <c r="W291" s="519"/>
      <c r="X291" s="408"/>
      <c r="Y291" s="518">
        <f t="shared" si="17"/>
        <v>0</v>
      </c>
    </row>
    <row r="292" spans="1:25">
      <c r="A292" s="508"/>
      <c r="B292" s="509"/>
      <c r="C292" s="510"/>
      <c r="D292" s="509"/>
      <c r="E292" s="511"/>
      <c r="F292" s="400"/>
      <c r="G292" s="512"/>
      <c r="J292" s="513"/>
      <c r="K292" s="514"/>
      <c r="L292" s="515"/>
      <c r="M292" s="514"/>
      <c r="N292" s="519"/>
      <c r="O292" s="408"/>
      <c r="P292" s="518"/>
      <c r="S292" s="513"/>
      <c r="T292" s="514"/>
      <c r="U292" s="515"/>
      <c r="V292" s="514"/>
      <c r="W292" s="519"/>
      <c r="X292" s="408"/>
      <c r="Y292" s="518"/>
    </row>
    <row r="293" spans="1:25" ht="66">
      <c r="A293" s="508" t="s">
        <v>52</v>
      </c>
      <c r="B293" s="509" t="s">
        <v>107</v>
      </c>
      <c r="C293" s="510" t="s">
        <v>106</v>
      </c>
      <c r="D293" s="520" t="s">
        <v>11</v>
      </c>
      <c r="E293" s="511" t="s">
        <v>247</v>
      </c>
      <c r="F293" s="400"/>
      <c r="G293" s="512">
        <f t="shared" si="15"/>
        <v>0</v>
      </c>
      <c r="J293" s="513" t="s">
        <v>52</v>
      </c>
      <c r="K293" s="514" t="s">
        <v>107</v>
      </c>
      <c r="L293" s="515" t="s">
        <v>106</v>
      </c>
      <c r="M293" s="521" t="s">
        <v>11</v>
      </c>
      <c r="N293" s="519" t="s">
        <v>247</v>
      </c>
      <c r="O293" s="408"/>
      <c r="P293" s="518">
        <f t="shared" si="16"/>
        <v>0</v>
      </c>
      <c r="S293" s="513" t="s">
        <v>52</v>
      </c>
      <c r="T293" s="514" t="s">
        <v>107</v>
      </c>
      <c r="U293" s="515" t="s">
        <v>106</v>
      </c>
      <c r="V293" s="521" t="s">
        <v>11</v>
      </c>
      <c r="W293" s="519"/>
      <c r="X293" s="408"/>
      <c r="Y293" s="518">
        <f t="shared" si="17"/>
        <v>0</v>
      </c>
    </row>
    <row r="294" spans="1:25">
      <c r="A294" s="508"/>
      <c r="B294" s="509"/>
      <c r="C294" s="510"/>
      <c r="D294" s="520"/>
      <c r="E294" s="511"/>
      <c r="F294" s="400"/>
      <c r="G294" s="512"/>
      <c r="J294" s="513"/>
      <c r="K294" s="514"/>
      <c r="L294" s="515"/>
      <c r="M294" s="521"/>
      <c r="N294" s="519"/>
      <c r="O294" s="408"/>
      <c r="P294" s="518"/>
      <c r="S294" s="513"/>
      <c r="T294" s="514"/>
      <c r="U294" s="515"/>
      <c r="V294" s="521"/>
      <c r="W294" s="519"/>
      <c r="X294" s="408"/>
      <c r="Y294" s="518"/>
    </row>
    <row r="295" spans="1:25" ht="92.4">
      <c r="A295" s="508" t="s">
        <v>53</v>
      </c>
      <c r="B295" s="509" t="s">
        <v>59</v>
      </c>
      <c r="C295" s="510" t="s">
        <v>535</v>
      </c>
      <c r="D295" s="520" t="s">
        <v>11</v>
      </c>
      <c r="E295" s="511" t="s">
        <v>234</v>
      </c>
      <c r="F295" s="400"/>
      <c r="G295" s="512">
        <f t="shared" si="15"/>
        <v>0</v>
      </c>
      <c r="J295" s="513" t="s">
        <v>53</v>
      </c>
      <c r="K295" s="514" t="s">
        <v>59</v>
      </c>
      <c r="L295" s="515" t="s">
        <v>535</v>
      </c>
      <c r="M295" s="521" t="s">
        <v>11</v>
      </c>
      <c r="N295" s="519" t="s">
        <v>234</v>
      </c>
      <c r="O295" s="408"/>
      <c r="P295" s="518">
        <f t="shared" si="16"/>
        <v>0</v>
      </c>
      <c r="S295" s="513" t="s">
        <v>53</v>
      </c>
      <c r="T295" s="514" t="s">
        <v>59</v>
      </c>
      <c r="U295" s="515" t="s">
        <v>535</v>
      </c>
      <c r="V295" s="521" t="s">
        <v>11</v>
      </c>
      <c r="W295" s="519"/>
      <c r="X295" s="408"/>
      <c r="Y295" s="518">
        <f t="shared" si="17"/>
        <v>0</v>
      </c>
    </row>
    <row r="296" spans="1:25">
      <c r="A296" s="508"/>
      <c r="B296" s="509"/>
      <c r="C296" s="509"/>
      <c r="D296" s="509"/>
      <c r="E296" s="511"/>
      <c r="F296" s="401"/>
      <c r="G296" s="512"/>
      <c r="J296" s="513"/>
      <c r="K296" s="514"/>
      <c r="L296" s="514"/>
      <c r="M296" s="514"/>
      <c r="N296" s="519"/>
      <c r="O296" s="407"/>
      <c r="P296" s="518"/>
      <c r="S296" s="513"/>
      <c r="T296" s="514"/>
      <c r="U296" s="514"/>
      <c r="V296" s="514"/>
      <c r="W296" s="519"/>
      <c r="X296" s="407"/>
      <c r="Y296" s="518"/>
    </row>
    <row r="297" spans="1:25" ht="66">
      <c r="A297" s="508" t="s">
        <v>54</v>
      </c>
      <c r="B297" s="509" t="s">
        <v>333</v>
      </c>
      <c r="C297" s="510" t="s">
        <v>331</v>
      </c>
      <c r="D297" s="509" t="s">
        <v>11</v>
      </c>
      <c r="E297" s="511" t="s">
        <v>151</v>
      </c>
      <c r="F297" s="401"/>
      <c r="G297" s="512">
        <f t="shared" si="15"/>
        <v>0</v>
      </c>
      <c r="J297" s="513" t="s">
        <v>54</v>
      </c>
      <c r="K297" s="514" t="s">
        <v>333</v>
      </c>
      <c r="L297" s="515" t="s">
        <v>331</v>
      </c>
      <c r="M297" s="514" t="s">
        <v>11</v>
      </c>
      <c r="N297" s="519" t="s">
        <v>151</v>
      </c>
      <c r="O297" s="407"/>
      <c r="P297" s="518">
        <f t="shared" si="16"/>
        <v>0</v>
      </c>
      <c r="S297" s="513" t="s">
        <v>54</v>
      </c>
      <c r="T297" s="514" t="s">
        <v>333</v>
      </c>
      <c r="U297" s="515" t="s">
        <v>331</v>
      </c>
      <c r="V297" s="514" t="s">
        <v>11</v>
      </c>
      <c r="W297" s="519"/>
      <c r="X297" s="407"/>
      <c r="Y297" s="518">
        <f t="shared" si="17"/>
        <v>0</v>
      </c>
    </row>
    <row r="298" spans="1:25">
      <c r="A298" s="508"/>
      <c r="B298" s="509"/>
      <c r="C298" s="510"/>
      <c r="D298" s="520"/>
      <c r="E298" s="511"/>
      <c r="F298" s="401"/>
      <c r="G298" s="512"/>
      <c r="J298" s="513"/>
      <c r="K298" s="514"/>
      <c r="L298" s="515"/>
      <c r="M298" s="521"/>
      <c r="N298" s="519"/>
      <c r="O298" s="407"/>
      <c r="P298" s="518"/>
      <c r="S298" s="513"/>
      <c r="T298" s="514"/>
      <c r="U298" s="515"/>
      <c r="V298" s="521"/>
      <c r="W298" s="519"/>
      <c r="X298" s="407"/>
      <c r="Y298" s="518"/>
    </row>
    <row r="299" spans="1:25" ht="66">
      <c r="A299" s="508" t="s">
        <v>57</v>
      </c>
      <c r="B299" s="509" t="s">
        <v>335</v>
      </c>
      <c r="C299" s="510" t="s">
        <v>334</v>
      </c>
      <c r="D299" s="520" t="s">
        <v>11</v>
      </c>
      <c r="E299" s="511" t="s">
        <v>161</v>
      </c>
      <c r="F299" s="401"/>
      <c r="G299" s="512">
        <f t="shared" si="15"/>
        <v>0</v>
      </c>
      <c r="J299" s="513" t="s">
        <v>57</v>
      </c>
      <c r="K299" s="514" t="s">
        <v>335</v>
      </c>
      <c r="L299" s="515" t="s">
        <v>334</v>
      </c>
      <c r="M299" s="521" t="s">
        <v>11</v>
      </c>
      <c r="N299" s="519" t="s">
        <v>161</v>
      </c>
      <c r="O299" s="407"/>
      <c r="P299" s="518">
        <f t="shared" si="16"/>
        <v>0</v>
      </c>
      <c r="S299" s="513" t="s">
        <v>57</v>
      </c>
      <c r="T299" s="514" t="s">
        <v>335</v>
      </c>
      <c r="U299" s="515" t="s">
        <v>334</v>
      </c>
      <c r="V299" s="521" t="s">
        <v>11</v>
      </c>
      <c r="W299" s="519"/>
      <c r="X299" s="407"/>
      <c r="Y299" s="518">
        <f t="shared" si="17"/>
        <v>0</v>
      </c>
    </row>
    <row r="300" spans="1:25">
      <c r="A300" s="508"/>
      <c r="B300" s="509"/>
      <c r="C300" s="510"/>
      <c r="D300" s="520"/>
      <c r="E300" s="511"/>
      <c r="F300" s="401"/>
      <c r="G300" s="512"/>
      <c r="J300" s="513"/>
      <c r="K300" s="514"/>
      <c r="L300" s="515"/>
      <c r="M300" s="521"/>
      <c r="N300" s="519"/>
      <c r="O300" s="407"/>
      <c r="P300" s="518"/>
      <c r="S300" s="513"/>
      <c r="T300" s="514"/>
      <c r="U300" s="515"/>
      <c r="V300" s="521"/>
      <c r="W300" s="519"/>
      <c r="X300" s="407"/>
      <c r="Y300" s="518"/>
    </row>
    <row r="301" spans="1:25" ht="92.4">
      <c r="A301" s="508" t="s">
        <v>58</v>
      </c>
      <c r="B301" s="509" t="s">
        <v>336</v>
      </c>
      <c r="C301" s="510" t="s">
        <v>337</v>
      </c>
      <c r="D301" s="520" t="s">
        <v>11</v>
      </c>
      <c r="E301" s="511" t="s">
        <v>385</v>
      </c>
      <c r="F301" s="401"/>
      <c r="G301" s="512">
        <f t="shared" si="15"/>
        <v>0</v>
      </c>
      <c r="J301" s="513" t="s">
        <v>58</v>
      </c>
      <c r="K301" s="514" t="s">
        <v>336</v>
      </c>
      <c r="L301" s="515" t="s">
        <v>337</v>
      </c>
      <c r="M301" s="521" t="s">
        <v>11</v>
      </c>
      <c r="N301" s="519" t="s">
        <v>385</v>
      </c>
      <c r="O301" s="407"/>
      <c r="P301" s="518">
        <f t="shared" si="16"/>
        <v>0</v>
      </c>
      <c r="S301" s="513" t="s">
        <v>58</v>
      </c>
      <c r="T301" s="514" t="s">
        <v>336</v>
      </c>
      <c r="U301" s="515" t="s">
        <v>337</v>
      </c>
      <c r="V301" s="521" t="s">
        <v>11</v>
      </c>
      <c r="W301" s="519"/>
      <c r="X301" s="407"/>
      <c r="Y301" s="518">
        <f t="shared" si="17"/>
        <v>0</v>
      </c>
    </row>
    <row r="302" spans="1:25">
      <c r="A302" s="508"/>
      <c r="B302" s="509"/>
      <c r="C302" s="510"/>
      <c r="D302" s="509"/>
      <c r="E302" s="511"/>
      <c r="F302" s="401"/>
      <c r="G302" s="512"/>
      <c r="J302" s="513"/>
      <c r="K302" s="514"/>
      <c r="L302" s="515"/>
      <c r="M302" s="514"/>
      <c r="N302" s="519"/>
      <c r="O302" s="407"/>
      <c r="P302" s="518"/>
      <c r="S302" s="513"/>
      <c r="T302" s="514"/>
      <c r="U302" s="515"/>
      <c r="V302" s="514"/>
      <c r="W302" s="519"/>
      <c r="X302" s="407"/>
      <c r="Y302" s="518"/>
    </row>
    <row r="303" spans="1:25" ht="79.2">
      <c r="A303" s="508" t="s">
        <v>204</v>
      </c>
      <c r="B303" s="509" t="s">
        <v>145</v>
      </c>
      <c r="C303" s="510" t="s">
        <v>338</v>
      </c>
      <c r="D303" s="509" t="s">
        <v>11</v>
      </c>
      <c r="E303" s="511" t="s">
        <v>207</v>
      </c>
      <c r="F303" s="401"/>
      <c r="G303" s="512">
        <f t="shared" si="15"/>
        <v>0</v>
      </c>
      <c r="J303" s="513" t="s">
        <v>204</v>
      </c>
      <c r="K303" s="514" t="s">
        <v>145</v>
      </c>
      <c r="L303" s="515" t="s">
        <v>338</v>
      </c>
      <c r="M303" s="514" t="s">
        <v>11</v>
      </c>
      <c r="N303" s="519" t="s">
        <v>207</v>
      </c>
      <c r="O303" s="407"/>
      <c r="P303" s="518">
        <f t="shared" si="16"/>
        <v>0</v>
      </c>
      <c r="S303" s="513" t="s">
        <v>204</v>
      </c>
      <c r="T303" s="514" t="s">
        <v>145</v>
      </c>
      <c r="U303" s="515" t="s">
        <v>338</v>
      </c>
      <c r="V303" s="514" t="s">
        <v>11</v>
      </c>
      <c r="W303" s="519"/>
      <c r="X303" s="407"/>
      <c r="Y303" s="518">
        <f t="shared" si="17"/>
        <v>0</v>
      </c>
    </row>
    <row r="304" spans="1:25">
      <c r="A304" s="508"/>
      <c r="B304" s="509"/>
      <c r="C304" s="510"/>
      <c r="D304" s="509"/>
      <c r="E304" s="511"/>
      <c r="F304" s="401"/>
      <c r="G304" s="512"/>
      <c r="J304" s="513"/>
      <c r="K304" s="514"/>
      <c r="L304" s="515"/>
      <c r="M304" s="514"/>
      <c r="N304" s="519"/>
      <c r="O304" s="407"/>
      <c r="P304" s="518"/>
      <c r="S304" s="513"/>
      <c r="T304" s="514"/>
      <c r="U304" s="515"/>
      <c r="V304" s="514"/>
      <c r="W304" s="519"/>
      <c r="X304" s="407"/>
      <c r="Y304" s="518"/>
    </row>
    <row r="305" spans="1:25" ht="92.4">
      <c r="A305" s="508" t="s">
        <v>206</v>
      </c>
      <c r="B305" s="509" t="s">
        <v>339</v>
      </c>
      <c r="C305" s="510" t="s">
        <v>340</v>
      </c>
      <c r="D305" s="520" t="s">
        <v>11</v>
      </c>
      <c r="E305" s="511" t="s">
        <v>207</v>
      </c>
      <c r="F305" s="401"/>
      <c r="G305" s="512">
        <f t="shared" si="15"/>
        <v>0</v>
      </c>
      <c r="J305" s="513" t="s">
        <v>206</v>
      </c>
      <c r="K305" s="514" t="s">
        <v>339</v>
      </c>
      <c r="L305" s="515" t="s">
        <v>340</v>
      </c>
      <c r="M305" s="521" t="s">
        <v>11</v>
      </c>
      <c r="N305" s="519" t="s">
        <v>207</v>
      </c>
      <c r="O305" s="407"/>
      <c r="P305" s="518">
        <f t="shared" si="16"/>
        <v>0</v>
      </c>
      <c r="S305" s="513" t="s">
        <v>206</v>
      </c>
      <c r="T305" s="514" t="s">
        <v>339</v>
      </c>
      <c r="U305" s="515" t="s">
        <v>340</v>
      </c>
      <c r="V305" s="521" t="s">
        <v>11</v>
      </c>
      <c r="W305" s="519"/>
      <c r="X305" s="407"/>
      <c r="Y305" s="518">
        <f t="shared" si="17"/>
        <v>0</v>
      </c>
    </row>
    <row r="306" spans="1:25">
      <c r="A306" s="508"/>
      <c r="B306" s="509"/>
      <c r="C306" s="522"/>
      <c r="D306" s="520"/>
      <c r="E306" s="511"/>
      <c r="F306" s="400"/>
      <c r="G306" s="512"/>
      <c r="J306" s="513"/>
      <c r="K306" s="514"/>
      <c r="L306" s="523"/>
      <c r="M306" s="521"/>
      <c r="N306" s="519"/>
      <c r="O306" s="408"/>
      <c r="P306" s="518"/>
      <c r="S306" s="513"/>
      <c r="T306" s="514"/>
      <c r="U306" s="523"/>
      <c r="V306" s="521"/>
      <c r="W306" s="519"/>
      <c r="X306" s="408"/>
      <c r="Y306" s="518"/>
    </row>
    <row r="307" spans="1:25" ht="121.2">
      <c r="A307" s="508" t="s">
        <v>263</v>
      </c>
      <c r="B307" s="509" t="s">
        <v>109</v>
      </c>
      <c r="C307" s="510" t="s">
        <v>533</v>
      </c>
      <c r="D307" s="520" t="s">
        <v>5</v>
      </c>
      <c r="E307" s="511" t="s">
        <v>534</v>
      </c>
      <c r="F307" s="401"/>
      <c r="G307" s="512">
        <f t="shared" si="15"/>
        <v>0</v>
      </c>
      <c r="J307" s="513" t="s">
        <v>263</v>
      </c>
      <c r="K307" s="514" t="s">
        <v>109</v>
      </c>
      <c r="L307" s="515" t="s">
        <v>533</v>
      </c>
      <c r="M307" s="521" t="s">
        <v>5</v>
      </c>
      <c r="N307" s="519" t="s">
        <v>534</v>
      </c>
      <c r="O307" s="407"/>
      <c r="P307" s="518">
        <f t="shared" si="16"/>
        <v>0</v>
      </c>
      <c r="S307" s="513" t="s">
        <v>263</v>
      </c>
      <c r="T307" s="514" t="s">
        <v>109</v>
      </c>
      <c r="U307" s="515" t="s">
        <v>533</v>
      </c>
      <c r="V307" s="521" t="s">
        <v>5</v>
      </c>
      <c r="W307" s="519"/>
      <c r="X307" s="407"/>
      <c r="Y307" s="518">
        <f t="shared" si="17"/>
        <v>0</v>
      </c>
    </row>
    <row r="308" spans="1:25">
      <c r="A308" s="508"/>
      <c r="B308" s="509"/>
      <c r="C308" s="510"/>
      <c r="D308" s="520"/>
      <c r="E308" s="511"/>
      <c r="F308" s="400"/>
      <c r="G308" s="512"/>
      <c r="J308" s="513"/>
      <c r="K308" s="514"/>
      <c r="L308" s="515"/>
      <c r="M308" s="521"/>
      <c r="N308" s="519"/>
      <c r="O308" s="408"/>
      <c r="P308" s="518"/>
      <c r="S308" s="513"/>
      <c r="T308" s="514"/>
      <c r="U308" s="515"/>
      <c r="V308" s="521"/>
      <c r="W308" s="519"/>
      <c r="X308" s="408"/>
      <c r="Y308" s="518"/>
    </row>
    <row r="309" spans="1:25" ht="108">
      <c r="A309" s="508" t="s">
        <v>264</v>
      </c>
      <c r="B309" s="509" t="s">
        <v>109</v>
      </c>
      <c r="C309" s="510" t="s">
        <v>205</v>
      </c>
      <c r="D309" s="520" t="s">
        <v>5</v>
      </c>
      <c r="E309" s="511" t="s">
        <v>243</v>
      </c>
      <c r="F309" s="400"/>
      <c r="G309" s="512">
        <f t="shared" si="15"/>
        <v>0</v>
      </c>
      <c r="J309" s="513" t="s">
        <v>264</v>
      </c>
      <c r="K309" s="514" t="s">
        <v>109</v>
      </c>
      <c r="L309" s="515" t="s">
        <v>205</v>
      </c>
      <c r="M309" s="521" t="s">
        <v>5</v>
      </c>
      <c r="N309" s="519" t="s">
        <v>243</v>
      </c>
      <c r="O309" s="408"/>
      <c r="P309" s="518">
        <f t="shared" si="16"/>
        <v>0</v>
      </c>
      <c r="S309" s="513" t="s">
        <v>264</v>
      </c>
      <c r="T309" s="514" t="s">
        <v>109</v>
      </c>
      <c r="U309" s="515" t="s">
        <v>205</v>
      </c>
      <c r="V309" s="521" t="s">
        <v>5</v>
      </c>
      <c r="W309" s="519"/>
      <c r="X309" s="408"/>
      <c r="Y309" s="518">
        <f t="shared" si="17"/>
        <v>0</v>
      </c>
    </row>
    <row r="310" spans="1:25">
      <c r="A310" s="508"/>
      <c r="B310" s="509"/>
      <c r="C310" s="522"/>
      <c r="D310" s="520"/>
      <c r="E310" s="511"/>
      <c r="F310" s="400"/>
      <c r="G310" s="512"/>
      <c r="J310" s="513"/>
      <c r="K310" s="514"/>
      <c r="L310" s="523"/>
      <c r="M310" s="521"/>
      <c r="N310" s="519"/>
      <c r="O310" s="408"/>
      <c r="P310" s="518"/>
      <c r="S310" s="513"/>
      <c r="T310" s="514"/>
      <c r="U310" s="523"/>
      <c r="V310" s="521"/>
      <c r="W310" s="519"/>
      <c r="X310" s="408"/>
      <c r="Y310" s="518"/>
    </row>
    <row r="311" spans="1:25">
      <c r="A311" s="508"/>
      <c r="B311" s="675" t="s">
        <v>527</v>
      </c>
      <c r="C311" s="676"/>
      <c r="D311" s="520"/>
      <c r="E311" s="511"/>
      <c r="F311" s="400"/>
      <c r="G311" s="512"/>
      <c r="J311" s="513"/>
      <c r="K311" s="673" t="s">
        <v>527</v>
      </c>
      <c r="L311" s="674"/>
      <c r="M311" s="521"/>
      <c r="N311" s="519"/>
      <c r="O311" s="408"/>
      <c r="P311" s="518"/>
      <c r="S311" s="513"/>
      <c r="T311" s="673" t="s">
        <v>527</v>
      </c>
      <c r="U311" s="674"/>
      <c r="V311" s="521"/>
      <c r="W311" s="519"/>
      <c r="X311" s="408"/>
      <c r="Y311" s="518"/>
    </row>
    <row r="312" spans="1:25">
      <c r="A312" s="508"/>
      <c r="B312" s="509"/>
      <c r="C312" s="522"/>
      <c r="D312" s="520"/>
      <c r="E312" s="511"/>
      <c r="F312" s="400"/>
      <c r="G312" s="512"/>
      <c r="J312" s="513"/>
      <c r="K312" s="514"/>
      <c r="L312" s="523"/>
      <c r="M312" s="521"/>
      <c r="N312" s="519"/>
      <c r="O312" s="408"/>
      <c r="P312" s="518"/>
      <c r="S312" s="513"/>
      <c r="T312" s="514"/>
      <c r="U312" s="523"/>
      <c r="V312" s="521"/>
      <c r="W312" s="519"/>
      <c r="X312" s="408"/>
      <c r="Y312" s="518"/>
    </row>
    <row r="313" spans="1:25" ht="108">
      <c r="A313" s="508" t="s">
        <v>360</v>
      </c>
      <c r="B313" s="509" t="s">
        <v>261</v>
      </c>
      <c r="C313" s="510" t="s">
        <v>262</v>
      </c>
      <c r="D313" s="520" t="s">
        <v>5</v>
      </c>
      <c r="E313" s="511" t="s">
        <v>524</v>
      </c>
      <c r="F313" s="400"/>
      <c r="G313" s="512">
        <f t="shared" si="15"/>
        <v>0</v>
      </c>
      <c r="J313" s="513" t="s">
        <v>360</v>
      </c>
      <c r="K313" s="514" t="s">
        <v>261</v>
      </c>
      <c r="L313" s="515" t="s">
        <v>262</v>
      </c>
      <c r="M313" s="521" t="s">
        <v>5</v>
      </c>
      <c r="N313" s="519" t="s">
        <v>524</v>
      </c>
      <c r="O313" s="408"/>
      <c r="P313" s="518">
        <f t="shared" si="16"/>
        <v>0</v>
      </c>
      <c r="S313" s="513" t="s">
        <v>360</v>
      </c>
      <c r="T313" s="514" t="s">
        <v>261</v>
      </c>
      <c r="U313" s="515" t="s">
        <v>262</v>
      </c>
      <c r="V313" s="521" t="s">
        <v>5</v>
      </c>
      <c r="W313" s="519"/>
      <c r="X313" s="408"/>
      <c r="Y313" s="518">
        <f t="shared" si="17"/>
        <v>0</v>
      </c>
    </row>
    <row r="314" spans="1:25">
      <c r="A314" s="508"/>
      <c r="B314" s="509"/>
      <c r="C314" s="510"/>
      <c r="D314" s="520"/>
      <c r="E314" s="511"/>
      <c r="F314" s="400"/>
      <c r="G314" s="512"/>
      <c r="J314" s="513"/>
      <c r="K314" s="514"/>
      <c r="L314" s="515"/>
      <c r="M314" s="521"/>
      <c r="N314" s="519"/>
      <c r="O314" s="408"/>
      <c r="P314" s="518"/>
      <c r="S314" s="513"/>
      <c r="T314" s="514"/>
      <c r="U314" s="515"/>
      <c r="V314" s="521"/>
      <c r="W314" s="519"/>
      <c r="X314" s="408"/>
      <c r="Y314" s="518"/>
    </row>
    <row r="315" spans="1:25">
      <c r="A315" s="508"/>
      <c r="B315" s="675" t="s">
        <v>526</v>
      </c>
      <c r="C315" s="676"/>
      <c r="D315" s="520"/>
      <c r="E315" s="511"/>
      <c r="F315" s="400"/>
      <c r="G315" s="512"/>
      <c r="J315" s="513"/>
      <c r="K315" s="673" t="s">
        <v>526</v>
      </c>
      <c r="L315" s="674"/>
      <c r="M315" s="521"/>
      <c r="N315" s="519"/>
      <c r="O315" s="408"/>
      <c r="P315" s="518"/>
      <c r="S315" s="513"/>
      <c r="T315" s="673" t="s">
        <v>526</v>
      </c>
      <c r="U315" s="674"/>
      <c r="V315" s="521"/>
      <c r="W315" s="519"/>
      <c r="X315" s="408"/>
      <c r="Y315" s="518"/>
    </row>
    <row r="316" spans="1:25">
      <c r="A316" s="508"/>
      <c r="B316" s="509"/>
      <c r="C316" s="510"/>
      <c r="D316" s="520"/>
      <c r="E316" s="511"/>
      <c r="F316" s="400"/>
      <c r="G316" s="512"/>
      <c r="J316" s="513"/>
      <c r="K316" s="514"/>
      <c r="L316" s="515"/>
      <c r="M316" s="521"/>
      <c r="N316" s="519"/>
      <c r="O316" s="408"/>
      <c r="P316" s="518"/>
      <c r="S316" s="513"/>
      <c r="T316" s="514"/>
      <c r="U316" s="515"/>
      <c r="V316" s="521"/>
      <c r="W316" s="519"/>
      <c r="X316" s="408"/>
      <c r="Y316" s="518"/>
    </row>
    <row r="317" spans="1:25" ht="108">
      <c r="A317" s="508" t="s">
        <v>387</v>
      </c>
      <c r="B317" s="509" t="s">
        <v>261</v>
      </c>
      <c r="C317" s="510" t="s">
        <v>262</v>
      </c>
      <c r="D317" s="520" t="s">
        <v>5</v>
      </c>
      <c r="E317" s="511" t="s">
        <v>525</v>
      </c>
      <c r="F317" s="400"/>
      <c r="G317" s="512">
        <f t="shared" si="15"/>
        <v>0</v>
      </c>
      <c r="J317" s="513" t="s">
        <v>387</v>
      </c>
      <c r="K317" s="514" t="s">
        <v>261</v>
      </c>
      <c r="L317" s="515" t="s">
        <v>262</v>
      </c>
      <c r="M317" s="521" t="s">
        <v>5</v>
      </c>
      <c r="N317" s="519" t="s">
        <v>525</v>
      </c>
      <c r="O317" s="408"/>
      <c r="P317" s="518">
        <f t="shared" si="16"/>
        <v>0</v>
      </c>
      <c r="S317" s="513" t="s">
        <v>387</v>
      </c>
      <c r="T317" s="514" t="s">
        <v>261</v>
      </c>
      <c r="U317" s="515" t="s">
        <v>262</v>
      </c>
      <c r="V317" s="521" t="s">
        <v>5</v>
      </c>
      <c r="W317" s="519"/>
      <c r="X317" s="408"/>
      <c r="Y317" s="518">
        <f t="shared" si="17"/>
        <v>0</v>
      </c>
    </row>
    <row r="318" spans="1:25">
      <c r="A318" s="508"/>
      <c r="B318" s="509"/>
      <c r="C318" s="510"/>
      <c r="D318" s="520"/>
      <c r="E318" s="511"/>
      <c r="F318" s="400"/>
      <c r="G318" s="512"/>
      <c r="J318" s="513"/>
      <c r="K318" s="514"/>
      <c r="L318" s="515"/>
      <c r="M318" s="521"/>
      <c r="N318" s="519"/>
      <c r="O318" s="408"/>
      <c r="P318" s="518"/>
      <c r="S318" s="513"/>
      <c r="T318" s="514"/>
      <c r="U318" s="515"/>
      <c r="V318" s="521"/>
      <c r="W318" s="519"/>
      <c r="X318" s="408"/>
      <c r="Y318" s="518"/>
    </row>
    <row r="319" spans="1:25">
      <c r="A319" s="508"/>
      <c r="B319" s="675" t="s">
        <v>528</v>
      </c>
      <c r="C319" s="676"/>
      <c r="D319" s="520"/>
      <c r="E319" s="511"/>
      <c r="F319" s="400"/>
      <c r="G319" s="512"/>
      <c r="J319" s="513"/>
      <c r="K319" s="673" t="s">
        <v>528</v>
      </c>
      <c r="L319" s="674"/>
      <c r="M319" s="521"/>
      <c r="N319" s="519"/>
      <c r="O319" s="408"/>
      <c r="P319" s="518"/>
      <c r="S319" s="513"/>
      <c r="T319" s="673" t="s">
        <v>528</v>
      </c>
      <c r="U319" s="674"/>
      <c r="V319" s="521"/>
      <c r="W319" s="519"/>
      <c r="X319" s="408"/>
      <c r="Y319" s="518"/>
    </row>
    <row r="320" spans="1:25">
      <c r="A320" s="508"/>
      <c r="B320" s="509"/>
      <c r="C320" s="510"/>
      <c r="D320" s="520"/>
      <c r="E320" s="511"/>
      <c r="F320" s="400"/>
      <c r="G320" s="512"/>
      <c r="J320" s="513"/>
      <c r="K320" s="514"/>
      <c r="L320" s="515"/>
      <c r="M320" s="521"/>
      <c r="N320" s="519"/>
      <c r="O320" s="408"/>
      <c r="P320" s="518"/>
      <c r="S320" s="513"/>
      <c r="T320" s="514"/>
      <c r="U320" s="515"/>
      <c r="V320" s="521"/>
      <c r="W320" s="519"/>
      <c r="X320" s="408"/>
      <c r="Y320" s="518"/>
    </row>
    <row r="321" spans="1:25" ht="108">
      <c r="A321" s="508" t="s">
        <v>363</v>
      </c>
      <c r="B321" s="509" t="s">
        <v>261</v>
      </c>
      <c r="C321" s="510" t="s">
        <v>262</v>
      </c>
      <c r="D321" s="520" t="s">
        <v>5</v>
      </c>
      <c r="E321" s="511" t="s">
        <v>530</v>
      </c>
      <c r="F321" s="400"/>
      <c r="G321" s="512">
        <f t="shared" si="15"/>
        <v>0</v>
      </c>
      <c r="J321" s="513" t="s">
        <v>363</v>
      </c>
      <c r="K321" s="514" t="s">
        <v>261</v>
      </c>
      <c r="L321" s="515" t="s">
        <v>262</v>
      </c>
      <c r="M321" s="521" t="s">
        <v>5</v>
      </c>
      <c r="N321" s="519" t="s">
        <v>530</v>
      </c>
      <c r="O321" s="408"/>
      <c r="P321" s="518">
        <f t="shared" si="16"/>
        <v>0</v>
      </c>
      <c r="S321" s="513" t="s">
        <v>363</v>
      </c>
      <c r="T321" s="514" t="s">
        <v>261</v>
      </c>
      <c r="U321" s="515" t="s">
        <v>262</v>
      </c>
      <c r="V321" s="521" t="s">
        <v>5</v>
      </c>
      <c r="W321" s="519"/>
      <c r="X321" s="408"/>
      <c r="Y321" s="518">
        <f t="shared" si="17"/>
        <v>0</v>
      </c>
    </row>
    <row r="322" spans="1:25">
      <c r="A322" s="508"/>
      <c r="B322" s="509"/>
      <c r="C322" s="510"/>
      <c r="D322" s="520"/>
      <c r="E322" s="511"/>
      <c r="F322" s="400"/>
      <c r="G322" s="512"/>
      <c r="J322" s="513"/>
      <c r="K322" s="514"/>
      <c r="L322" s="515"/>
      <c r="M322" s="521"/>
      <c r="N322" s="519"/>
      <c r="O322" s="408"/>
      <c r="P322" s="518"/>
      <c r="S322" s="513"/>
      <c r="T322" s="514"/>
      <c r="U322" s="515"/>
      <c r="V322" s="521"/>
      <c r="W322" s="519"/>
      <c r="X322" s="408"/>
      <c r="Y322" s="518"/>
    </row>
    <row r="323" spans="1:25">
      <c r="A323" s="508"/>
      <c r="B323" s="675" t="s">
        <v>529</v>
      </c>
      <c r="C323" s="676"/>
      <c r="D323" s="520"/>
      <c r="E323" s="511"/>
      <c r="F323" s="400"/>
      <c r="G323" s="512"/>
      <c r="J323" s="513"/>
      <c r="K323" s="673" t="s">
        <v>529</v>
      </c>
      <c r="L323" s="674"/>
      <c r="M323" s="521"/>
      <c r="N323" s="519"/>
      <c r="O323" s="408"/>
      <c r="P323" s="518"/>
      <c r="S323" s="513"/>
      <c r="T323" s="673" t="s">
        <v>529</v>
      </c>
      <c r="U323" s="674"/>
      <c r="V323" s="521"/>
      <c r="W323" s="519"/>
      <c r="X323" s="408"/>
      <c r="Y323" s="518"/>
    </row>
    <row r="324" spans="1:25">
      <c r="A324" s="508"/>
      <c r="B324" s="509"/>
      <c r="C324" s="510"/>
      <c r="D324" s="520"/>
      <c r="E324" s="511"/>
      <c r="F324" s="400"/>
      <c r="G324" s="512"/>
      <c r="J324" s="513"/>
      <c r="K324" s="514"/>
      <c r="L324" s="515"/>
      <c r="M324" s="521"/>
      <c r="N324" s="519"/>
      <c r="O324" s="408"/>
      <c r="P324" s="518"/>
      <c r="S324" s="513"/>
      <c r="T324" s="514"/>
      <c r="U324" s="515"/>
      <c r="V324" s="521"/>
      <c r="W324" s="519"/>
      <c r="X324" s="408"/>
      <c r="Y324" s="518"/>
    </row>
    <row r="325" spans="1:25" ht="108">
      <c r="A325" s="508" t="s">
        <v>365</v>
      </c>
      <c r="B325" s="509" t="s">
        <v>261</v>
      </c>
      <c r="C325" s="510" t="s">
        <v>262</v>
      </c>
      <c r="D325" s="520" t="s">
        <v>5</v>
      </c>
      <c r="E325" s="511" t="s">
        <v>531</v>
      </c>
      <c r="F325" s="400"/>
      <c r="G325" s="512">
        <f t="shared" si="15"/>
        <v>0</v>
      </c>
      <c r="J325" s="513" t="s">
        <v>365</v>
      </c>
      <c r="K325" s="514" t="s">
        <v>261</v>
      </c>
      <c r="L325" s="515" t="s">
        <v>262</v>
      </c>
      <c r="M325" s="521" t="s">
        <v>5</v>
      </c>
      <c r="N325" s="519" t="s">
        <v>531</v>
      </c>
      <c r="O325" s="408"/>
      <c r="P325" s="518">
        <f t="shared" si="16"/>
        <v>0</v>
      </c>
      <c r="S325" s="513" t="s">
        <v>365</v>
      </c>
      <c r="T325" s="514" t="s">
        <v>261</v>
      </c>
      <c r="U325" s="515" t="s">
        <v>262</v>
      </c>
      <c r="V325" s="521" t="s">
        <v>5</v>
      </c>
      <c r="W325" s="519"/>
      <c r="X325" s="408"/>
      <c r="Y325" s="518">
        <f t="shared" si="17"/>
        <v>0</v>
      </c>
    </row>
    <row r="326" spans="1:25">
      <c r="A326" s="508"/>
      <c r="B326" s="509"/>
      <c r="C326" s="510"/>
      <c r="D326" s="520"/>
      <c r="E326" s="511"/>
      <c r="F326" s="400"/>
      <c r="G326" s="512"/>
      <c r="J326" s="513"/>
      <c r="K326" s="514"/>
      <c r="L326" s="515"/>
      <c r="M326" s="521"/>
      <c r="N326" s="519"/>
      <c r="O326" s="408"/>
      <c r="P326" s="518"/>
      <c r="S326" s="513"/>
      <c r="T326" s="514"/>
      <c r="U326" s="515"/>
      <c r="V326" s="521"/>
      <c r="W326" s="519"/>
      <c r="X326" s="408"/>
      <c r="Y326" s="518"/>
    </row>
    <row r="327" spans="1:25" ht="52.8">
      <c r="A327" s="508" t="s">
        <v>367</v>
      </c>
      <c r="B327" s="554" t="s">
        <v>518</v>
      </c>
      <c r="C327" s="510" t="s">
        <v>519</v>
      </c>
      <c r="D327" s="520" t="s">
        <v>5</v>
      </c>
      <c r="E327" s="511" t="s">
        <v>259</v>
      </c>
      <c r="F327" s="401"/>
      <c r="G327" s="512">
        <f t="shared" si="15"/>
        <v>0</v>
      </c>
      <c r="J327" s="513" t="s">
        <v>367</v>
      </c>
      <c r="K327" s="555" t="s">
        <v>518</v>
      </c>
      <c r="L327" s="515" t="s">
        <v>519</v>
      </c>
      <c r="M327" s="521" t="s">
        <v>5</v>
      </c>
      <c r="N327" s="519" t="s">
        <v>259</v>
      </c>
      <c r="O327" s="407"/>
      <c r="P327" s="518">
        <f t="shared" si="16"/>
        <v>0</v>
      </c>
      <c r="S327" s="513" t="s">
        <v>367</v>
      </c>
      <c r="T327" s="555" t="s">
        <v>518</v>
      </c>
      <c r="U327" s="515" t="s">
        <v>519</v>
      </c>
      <c r="V327" s="521" t="s">
        <v>5</v>
      </c>
      <c r="W327" s="519"/>
      <c r="X327" s="407"/>
      <c r="Y327" s="518">
        <f t="shared" si="17"/>
        <v>0</v>
      </c>
    </row>
    <row r="328" spans="1:25">
      <c r="A328" s="508"/>
      <c r="B328" s="511"/>
      <c r="C328" s="510"/>
      <c r="D328" s="520"/>
      <c r="E328" s="511"/>
      <c r="F328" s="401"/>
      <c r="G328" s="512"/>
      <c r="J328" s="513"/>
      <c r="K328" s="516"/>
      <c r="L328" s="515"/>
      <c r="M328" s="521"/>
      <c r="N328" s="519"/>
      <c r="O328" s="407"/>
      <c r="P328" s="518"/>
      <c r="S328" s="513"/>
      <c r="T328" s="516"/>
      <c r="U328" s="515"/>
      <c r="V328" s="521"/>
      <c r="W328" s="519"/>
      <c r="X328" s="407"/>
      <c r="Y328" s="518"/>
    </row>
    <row r="329" spans="1:25" ht="52.8">
      <c r="A329" s="508" t="s">
        <v>517</v>
      </c>
      <c r="B329" s="511" t="s">
        <v>749</v>
      </c>
      <c r="C329" s="537" t="s">
        <v>748</v>
      </c>
      <c r="D329" s="520" t="s">
        <v>11</v>
      </c>
      <c r="E329" s="511" t="s">
        <v>747</v>
      </c>
      <c r="F329" s="401"/>
      <c r="G329" s="512">
        <f t="shared" si="15"/>
        <v>0</v>
      </c>
      <c r="J329" s="513" t="s">
        <v>517</v>
      </c>
      <c r="K329" s="516" t="s">
        <v>749</v>
      </c>
      <c r="L329" s="538" t="s">
        <v>748</v>
      </c>
      <c r="M329" s="521" t="s">
        <v>11</v>
      </c>
      <c r="N329" s="519" t="s">
        <v>747</v>
      </c>
      <c r="O329" s="407"/>
      <c r="P329" s="518">
        <f t="shared" si="16"/>
        <v>0</v>
      </c>
      <c r="S329" s="513" t="s">
        <v>517</v>
      </c>
      <c r="T329" s="516" t="s">
        <v>749</v>
      </c>
      <c r="U329" s="538" t="s">
        <v>748</v>
      </c>
      <c r="V329" s="521" t="s">
        <v>11</v>
      </c>
      <c r="W329" s="519"/>
      <c r="X329" s="407"/>
      <c r="Y329" s="518">
        <f t="shared" si="17"/>
        <v>0</v>
      </c>
    </row>
    <row r="330" spans="1:25">
      <c r="A330" s="508"/>
      <c r="B330" s="509"/>
      <c r="C330" s="509"/>
      <c r="D330" s="509"/>
      <c r="E330" s="511"/>
      <c r="F330" s="400"/>
      <c r="G330" s="466"/>
      <c r="J330" s="513"/>
      <c r="K330" s="514"/>
      <c r="L330" s="514"/>
      <c r="M330" s="514"/>
      <c r="N330" s="519"/>
      <c r="O330" s="525"/>
      <c r="P330" s="534"/>
      <c r="S330" s="513"/>
      <c r="T330" s="514"/>
      <c r="U330" s="514"/>
      <c r="V330" s="514"/>
      <c r="W330" s="519"/>
      <c r="X330" s="408"/>
      <c r="Y330" s="534"/>
    </row>
    <row r="331" spans="1:25">
      <c r="A331" s="508"/>
      <c r="B331" s="509"/>
      <c r="C331" s="677" t="s">
        <v>49</v>
      </c>
      <c r="D331" s="677"/>
      <c r="E331" s="677"/>
      <c r="F331" s="400"/>
      <c r="G331" s="531">
        <f>SUM(G287:G330)</f>
        <v>0</v>
      </c>
      <c r="J331" s="513"/>
      <c r="K331" s="514"/>
      <c r="L331" s="666" t="s">
        <v>49</v>
      </c>
      <c r="M331" s="666"/>
      <c r="N331" s="666"/>
      <c r="O331" s="525"/>
      <c r="P331" s="533">
        <f>SUM(P287:P330)</f>
        <v>0</v>
      </c>
      <c r="S331" s="513"/>
      <c r="T331" s="514"/>
      <c r="U331" s="666" t="s">
        <v>49</v>
      </c>
      <c r="V331" s="666"/>
      <c r="W331" s="666"/>
      <c r="X331" s="408"/>
      <c r="Y331" s="533">
        <f>SUM(Y287:Y330)</f>
        <v>0</v>
      </c>
    </row>
    <row r="332" spans="1:25">
      <c r="A332" s="508"/>
      <c r="B332" s="509"/>
      <c r="C332" s="575"/>
      <c r="D332" s="576"/>
      <c r="E332" s="581"/>
      <c r="F332" s="400"/>
      <c r="G332" s="466"/>
      <c r="J332" s="513"/>
      <c r="K332" s="514"/>
      <c r="L332" s="578"/>
      <c r="M332" s="579"/>
      <c r="N332" s="582"/>
      <c r="O332" s="525"/>
      <c r="P332" s="467"/>
      <c r="S332" s="513"/>
      <c r="T332" s="514"/>
      <c r="U332" s="578"/>
      <c r="V332" s="579"/>
      <c r="W332" s="582"/>
      <c r="X332" s="408"/>
      <c r="Y332" s="534"/>
    </row>
    <row r="333" spans="1:25">
      <c r="A333" s="508"/>
      <c r="B333" s="509"/>
      <c r="C333" s="575"/>
      <c r="D333" s="576"/>
      <c r="E333" s="581"/>
      <c r="F333" s="400"/>
      <c r="G333" s="466"/>
      <c r="J333" s="513"/>
      <c r="K333" s="514"/>
      <c r="L333" s="578"/>
      <c r="M333" s="579"/>
      <c r="N333" s="582"/>
      <c r="O333" s="525"/>
      <c r="P333" s="467"/>
      <c r="S333" s="513"/>
      <c r="T333" s="514"/>
      <c r="U333" s="578"/>
      <c r="V333" s="579"/>
      <c r="W333" s="582"/>
      <c r="X333" s="408"/>
      <c r="Y333" s="534"/>
    </row>
    <row r="334" spans="1:25">
      <c r="A334" s="535" t="s">
        <v>194</v>
      </c>
      <c r="B334" s="509"/>
      <c r="C334" s="498" t="s">
        <v>193</v>
      </c>
      <c r="D334" s="576"/>
      <c r="E334" s="581"/>
      <c r="F334" s="400"/>
      <c r="G334" s="466"/>
      <c r="J334" s="536" t="s">
        <v>194</v>
      </c>
      <c r="K334" s="514"/>
      <c r="L334" s="503" t="s">
        <v>193</v>
      </c>
      <c r="M334" s="579"/>
      <c r="N334" s="582"/>
      <c r="O334" s="525"/>
      <c r="P334" s="467"/>
      <c r="S334" s="536" t="s">
        <v>194</v>
      </c>
      <c r="T334" s="514"/>
      <c r="U334" s="503" t="s">
        <v>193</v>
      </c>
      <c r="V334" s="579"/>
      <c r="W334" s="582"/>
      <c r="X334" s="408"/>
      <c r="Y334" s="534"/>
    </row>
    <row r="335" spans="1:25">
      <c r="A335" s="508"/>
      <c r="B335" s="509"/>
      <c r="C335" s="575"/>
      <c r="D335" s="576"/>
      <c r="E335" s="581"/>
      <c r="F335" s="400"/>
      <c r="G335" s="466"/>
      <c r="J335" s="513"/>
      <c r="K335" s="514"/>
      <c r="L335" s="578"/>
      <c r="M335" s="579"/>
      <c r="N335" s="582"/>
      <c r="O335" s="525"/>
      <c r="P335" s="467"/>
      <c r="S335" s="513"/>
      <c r="T335" s="514"/>
      <c r="U335" s="578"/>
      <c r="V335" s="579"/>
      <c r="W335" s="582"/>
      <c r="X335" s="408"/>
      <c r="Y335" s="534"/>
    </row>
    <row r="336" spans="1:25" ht="52.8">
      <c r="A336" s="508" t="s">
        <v>195</v>
      </c>
      <c r="B336" s="509" t="s">
        <v>216</v>
      </c>
      <c r="C336" s="583" t="s">
        <v>1824</v>
      </c>
      <c r="D336" s="584" t="s">
        <v>198</v>
      </c>
      <c r="E336" s="581">
        <v>40</v>
      </c>
      <c r="F336" s="524">
        <v>50</v>
      </c>
      <c r="G336" s="512">
        <f t="shared" ref="G336:G344" si="18">ROUND(E336*F336,2)</f>
        <v>2000</v>
      </c>
      <c r="J336" s="513" t="s">
        <v>195</v>
      </c>
      <c r="K336" s="514" t="s">
        <v>216</v>
      </c>
      <c r="L336" s="585" t="s">
        <v>1824</v>
      </c>
      <c r="M336" s="586" t="s">
        <v>198</v>
      </c>
      <c r="N336" s="582">
        <v>40</v>
      </c>
      <c r="O336" s="525">
        <v>50</v>
      </c>
      <c r="P336" s="518">
        <f t="shared" ref="P336:P344" si="19">ROUND(N336*O336,2)</f>
        <v>2000</v>
      </c>
      <c r="S336" s="513" t="s">
        <v>195</v>
      </c>
      <c r="T336" s="514" t="s">
        <v>216</v>
      </c>
      <c r="U336" s="585" t="s">
        <v>1824</v>
      </c>
      <c r="V336" s="586" t="s">
        <v>198</v>
      </c>
      <c r="W336" s="582"/>
      <c r="X336" s="408"/>
      <c r="Y336" s="518">
        <f t="shared" ref="Y336:Y344" si="20">ROUND(W336*X336,2)</f>
        <v>0</v>
      </c>
    </row>
    <row r="337" spans="1:25">
      <c r="A337" s="508"/>
      <c r="B337" s="509"/>
      <c r="C337" s="575"/>
      <c r="D337" s="576"/>
      <c r="E337" s="581"/>
      <c r="F337" s="400"/>
      <c r="G337" s="512"/>
      <c r="J337" s="513"/>
      <c r="K337" s="514"/>
      <c r="L337" s="578"/>
      <c r="M337" s="579"/>
      <c r="N337" s="582"/>
      <c r="O337" s="525"/>
      <c r="P337" s="518"/>
      <c r="S337" s="513"/>
      <c r="T337" s="514"/>
      <c r="U337" s="578"/>
      <c r="V337" s="579"/>
      <c r="W337" s="582"/>
      <c r="X337" s="408"/>
      <c r="Y337" s="518"/>
    </row>
    <row r="338" spans="1:25" ht="79.2">
      <c r="A338" s="508" t="s">
        <v>196</v>
      </c>
      <c r="B338" s="509" t="s">
        <v>214</v>
      </c>
      <c r="C338" s="583" t="s">
        <v>1825</v>
      </c>
      <c r="D338" s="584" t="s">
        <v>198</v>
      </c>
      <c r="E338" s="581">
        <v>40</v>
      </c>
      <c r="F338" s="524">
        <v>50</v>
      </c>
      <c r="G338" s="512">
        <f t="shared" si="18"/>
        <v>2000</v>
      </c>
      <c r="J338" s="513" t="s">
        <v>196</v>
      </c>
      <c r="K338" s="514" t="s">
        <v>214</v>
      </c>
      <c r="L338" s="585" t="s">
        <v>215</v>
      </c>
      <c r="M338" s="586" t="s">
        <v>198</v>
      </c>
      <c r="N338" s="582">
        <v>40</v>
      </c>
      <c r="O338" s="525">
        <v>50</v>
      </c>
      <c r="P338" s="518">
        <f t="shared" si="19"/>
        <v>2000</v>
      </c>
      <c r="S338" s="513" t="s">
        <v>196</v>
      </c>
      <c r="T338" s="514" t="s">
        <v>214</v>
      </c>
      <c r="U338" s="585" t="s">
        <v>1825</v>
      </c>
      <c r="V338" s="586" t="s">
        <v>198</v>
      </c>
      <c r="W338" s="582"/>
      <c r="X338" s="408"/>
      <c r="Y338" s="518">
        <f t="shared" si="20"/>
        <v>0</v>
      </c>
    </row>
    <row r="339" spans="1:25">
      <c r="A339" s="508"/>
      <c r="B339" s="509"/>
      <c r="C339" s="575"/>
      <c r="D339" s="576"/>
      <c r="E339" s="581"/>
      <c r="F339" s="400"/>
      <c r="G339" s="512"/>
      <c r="J339" s="513"/>
      <c r="K339" s="514"/>
      <c r="L339" s="578"/>
      <c r="M339" s="579"/>
      <c r="N339" s="582"/>
      <c r="O339" s="408"/>
      <c r="P339" s="518"/>
      <c r="S339" s="513"/>
      <c r="T339" s="514"/>
      <c r="U339" s="578"/>
      <c r="V339" s="579"/>
      <c r="W339" s="582"/>
      <c r="X339" s="408"/>
      <c r="Y339" s="518"/>
    </row>
    <row r="340" spans="1:25" ht="39.6">
      <c r="A340" s="508" t="s">
        <v>199</v>
      </c>
      <c r="B340" s="511" t="s">
        <v>59</v>
      </c>
      <c r="C340" s="583" t="s">
        <v>217</v>
      </c>
      <c r="D340" s="584" t="s">
        <v>5</v>
      </c>
      <c r="E340" s="581">
        <v>2716</v>
      </c>
      <c r="F340" s="400"/>
      <c r="G340" s="512">
        <f t="shared" si="18"/>
        <v>0</v>
      </c>
      <c r="J340" s="513" t="s">
        <v>199</v>
      </c>
      <c r="K340" s="516" t="s">
        <v>59</v>
      </c>
      <c r="L340" s="585" t="s">
        <v>217</v>
      </c>
      <c r="M340" s="586" t="s">
        <v>5</v>
      </c>
      <c r="N340" s="582">
        <v>2716</v>
      </c>
      <c r="O340" s="408"/>
      <c r="P340" s="518">
        <f t="shared" si="19"/>
        <v>0</v>
      </c>
      <c r="S340" s="513" t="s">
        <v>199</v>
      </c>
      <c r="T340" s="516" t="s">
        <v>59</v>
      </c>
      <c r="U340" s="585" t="s">
        <v>217</v>
      </c>
      <c r="V340" s="586" t="s">
        <v>5</v>
      </c>
      <c r="W340" s="582"/>
      <c r="X340" s="408"/>
      <c r="Y340" s="518">
        <f t="shared" si="20"/>
        <v>0</v>
      </c>
    </row>
    <row r="341" spans="1:25">
      <c r="A341" s="508"/>
      <c r="B341" s="509"/>
      <c r="C341" s="575"/>
      <c r="D341" s="576"/>
      <c r="E341" s="581"/>
      <c r="F341" s="400"/>
      <c r="G341" s="512"/>
      <c r="J341" s="513"/>
      <c r="K341" s="514"/>
      <c r="L341" s="578"/>
      <c r="M341" s="579"/>
      <c r="N341" s="582"/>
      <c r="O341" s="408"/>
      <c r="P341" s="518"/>
      <c r="S341" s="513"/>
      <c r="T341" s="514"/>
      <c r="U341" s="578"/>
      <c r="V341" s="579"/>
      <c r="W341" s="582"/>
      <c r="X341" s="408"/>
      <c r="Y341" s="518"/>
    </row>
    <row r="342" spans="1:25" ht="52.8">
      <c r="A342" s="508" t="s">
        <v>200</v>
      </c>
      <c r="B342" s="509" t="s">
        <v>212</v>
      </c>
      <c r="C342" s="583" t="s">
        <v>827</v>
      </c>
      <c r="D342" s="584" t="s">
        <v>11</v>
      </c>
      <c r="E342" s="581">
        <v>1</v>
      </c>
      <c r="F342" s="400"/>
      <c r="G342" s="512">
        <f t="shared" si="18"/>
        <v>0</v>
      </c>
      <c r="J342" s="513" t="s">
        <v>200</v>
      </c>
      <c r="K342" s="514" t="s">
        <v>212</v>
      </c>
      <c r="L342" s="585" t="s">
        <v>827</v>
      </c>
      <c r="M342" s="586" t="s">
        <v>11</v>
      </c>
      <c r="N342" s="582">
        <v>1</v>
      </c>
      <c r="O342" s="408"/>
      <c r="P342" s="518">
        <f t="shared" si="19"/>
        <v>0</v>
      </c>
      <c r="S342" s="513" t="s">
        <v>200</v>
      </c>
      <c r="T342" s="514" t="s">
        <v>212</v>
      </c>
      <c r="U342" s="585" t="s">
        <v>827</v>
      </c>
      <c r="V342" s="586" t="s">
        <v>11</v>
      </c>
      <c r="W342" s="582"/>
      <c r="X342" s="408"/>
      <c r="Y342" s="518">
        <f t="shared" si="20"/>
        <v>0</v>
      </c>
    </row>
    <row r="343" spans="1:25">
      <c r="A343" s="508"/>
      <c r="B343" s="509"/>
      <c r="C343" s="583"/>
      <c r="D343" s="584"/>
      <c r="E343" s="581"/>
      <c r="F343" s="400"/>
      <c r="G343" s="512"/>
      <c r="J343" s="513"/>
      <c r="K343" s="514"/>
      <c r="L343" s="585"/>
      <c r="M343" s="586"/>
      <c r="N343" s="582"/>
      <c r="O343" s="408"/>
      <c r="P343" s="518"/>
      <c r="S343" s="513"/>
      <c r="T343" s="514"/>
      <c r="U343" s="585"/>
      <c r="V343" s="586"/>
      <c r="W343" s="582"/>
      <c r="X343" s="408"/>
      <c r="Y343" s="518"/>
    </row>
    <row r="344" spans="1:25" ht="52.8">
      <c r="A344" s="508" t="s">
        <v>399</v>
      </c>
      <c r="B344" s="509" t="s">
        <v>59</v>
      </c>
      <c r="C344" s="583" t="s">
        <v>750</v>
      </c>
      <c r="D344" s="584" t="s">
        <v>11</v>
      </c>
      <c r="E344" s="581">
        <v>1</v>
      </c>
      <c r="F344" s="400"/>
      <c r="G344" s="512">
        <f t="shared" si="18"/>
        <v>0</v>
      </c>
      <c r="J344" s="513" t="s">
        <v>399</v>
      </c>
      <c r="K344" s="514" t="s">
        <v>59</v>
      </c>
      <c r="L344" s="585" t="s">
        <v>750</v>
      </c>
      <c r="M344" s="586" t="s">
        <v>11</v>
      </c>
      <c r="N344" s="582">
        <v>1</v>
      </c>
      <c r="O344" s="408"/>
      <c r="P344" s="518">
        <f t="shared" si="19"/>
        <v>0</v>
      </c>
      <c r="S344" s="513" t="s">
        <v>399</v>
      </c>
      <c r="T344" s="514" t="s">
        <v>59</v>
      </c>
      <c r="U344" s="585" t="s">
        <v>750</v>
      </c>
      <c r="V344" s="586" t="s">
        <v>11</v>
      </c>
      <c r="W344" s="582"/>
      <c r="X344" s="408"/>
      <c r="Y344" s="518">
        <f t="shared" si="20"/>
        <v>0</v>
      </c>
    </row>
    <row r="345" spans="1:25">
      <c r="A345" s="508"/>
      <c r="B345" s="509"/>
      <c r="C345" s="575"/>
      <c r="D345" s="576"/>
      <c r="E345" s="581"/>
      <c r="F345" s="524"/>
      <c r="G345" s="466"/>
      <c r="J345" s="513"/>
      <c r="K345" s="514"/>
      <c r="L345" s="578"/>
      <c r="M345" s="579"/>
      <c r="N345" s="582"/>
      <c r="O345" s="525"/>
      <c r="P345" s="467"/>
      <c r="S345" s="513"/>
      <c r="T345" s="514"/>
      <c r="U345" s="578"/>
      <c r="V345" s="579"/>
      <c r="W345" s="582"/>
      <c r="X345" s="525"/>
      <c r="Y345" s="534"/>
    </row>
    <row r="346" spans="1:25">
      <c r="A346" s="508"/>
      <c r="B346" s="509"/>
      <c r="C346" s="498" t="s">
        <v>201</v>
      </c>
      <c r="D346" s="576"/>
      <c r="E346" s="581"/>
      <c r="F346" s="524"/>
      <c r="G346" s="588">
        <f>G336+G338+G340+G342+G344</f>
        <v>4000</v>
      </c>
      <c r="J346" s="513"/>
      <c r="K346" s="514"/>
      <c r="L346" s="503" t="s">
        <v>201</v>
      </c>
      <c r="M346" s="579"/>
      <c r="N346" s="582"/>
      <c r="O346" s="525"/>
      <c r="P346" s="645">
        <f>P336+P338+P340+P342+P344</f>
        <v>4000</v>
      </c>
      <c r="S346" s="513"/>
      <c r="T346" s="514"/>
      <c r="U346" s="503" t="s">
        <v>201</v>
      </c>
      <c r="V346" s="579"/>
      <c r="W346" s="582"/>
      <c r="X346" s="525"/>
      <c r="Y346" s="589">
        <f>Y336+Y338+Y340+Y342+Y344</f>
        <v>0</v>
      </c>
    </row>
    <row r="347" spans="1:25">
      <c r="A347" s="590"/>
      <c r="B347" s="591"/>
      <c r="C347" s="450"/>
      <c r="D347" s="592"/>
      <c r="E347" s="593"/>
      <c r="F347" s="624"/>
      <c r="J347" s="595"/>
      <c r="K347" s="596"/>
      <c r="L347" s="455"/>
      <c r="M347" s="597"/>
      <c r="N347" s="598"/>
      <c r="O347" s="627"/>
      <c r="S347" s="595"/>
      <c r="T347" s="596"/>
      <c r="U347" s="455"/>
      <c r="V347" s="597"/>
      <c r="W347" s="598"/>
      <c r="X347" s="627"/>
    </row>
    <row r="348" spans="1:25">
      <c r="A348" s="590"/>
      <c r="B348" s="591"/>
      <c r="C348" s="450"/>
      <c r="D348" s="592"/>
      <c r="E348" s="593"/>
      <c r="F348" s="624"/>
      <c r="J348" s="595"/>
      <c r="K348" s="596"/>
      <c r="L348" s="455"/>
      <c r="M348" s="597"/>
      <c r="N348" s="598"/>
      <c r="O348" s="627"/>
      <c r="S348" s="595"/>
      <c r="T348" s="596"/>
      <c r="U348" s="455"/>
      <c r="V348" s="597"/>
      <c r="W348" s="598"/>
      <c r="X348" s="627"/>
    </row>
  </sheetData>
  <sheetProtection algorithmName="SHA-512" hashValue="xDnB/avAUBeqKY/kqBsR3eV2G8/vhlJFOb8pvbhdg3V9trTbWxmzx0zyK3tevFKUm15eFs3I1f3lAs7Xn+XVCw==" saltValue="v42IplJ6ttueCN491I6geQ==" spinCount="100000" sheet="1" objects="1" scenarios="1"/>
  <mergeCells count="35">
    <mergeCell ref="B323:C323"/>
    <mergeCell ref="C331:E331"/>
    <mergeCell ref="A3:G3"/>
    <mergeCell ref="A4:G4"/>
    <mergeCell ref="A5:G5"/>
    <mergeCell ref="A6:G6"/>
    <mergeCell ref="B311:C311"/>
    <mergeCell ref="B315:C315"/>
    <mergeCell ref="B319:C319"/>
    <mergeCell ref="B211:D211"/>
    <mergeCell ref="B213:D217"/>
    <mergeCell ref="K315:L315"/>
    <mergeCell ref="K319:L319"/>
    <mergeCell ref="K323:L323"/>
    <mergeCell ref="J3:P3"/>
    <mergeCell ref="J4:P4"/>
    <mergeCell ref="J5:P5"/>
    <mergeCell ref="J6:P6"/>
    <mergeCell ref="K211:M211"/>
    <mergeCell ref="L331:N331"/>
    <mergeCell ref="J7:P7"/>
    <mergeCell ref="S3:Y3"/>
    <mergeCell ref="S4:Y4"/>
    <mergeCell ref="S5:Y5"/>
    <mergeCell ref="S6:Y6"/>
    <mergeCell ref="S7:Y7"/>
    <mergeCell ref="T211:V211"/>
    <mergeCell ref="T213:V217"/>
    <mergeCell ref="T311:U311"/>
    <mergeCell ref="T315:U315"/>
    <mergeCell ref="T319:U319"/>
    <mergeCell ref="T323:U323"/>
    <mergeCell ref="U331:W331"/>
    <mergeCell ref="K213:M217"/>
    <mergeCell ref="K311:L311"/>
  </mergeCells>
  <phoneticPr fontId="5" type="noConversion"/>
  <pageMargins left="0.78740157480314965" right="0.19685039370078741" top="0.78740157480314965" bottom="1.1417322834645669" header="0" footer="0"/>
  <pageSetup paperSize="9" orientation="portrait" horizontalDpi="300" verticalDpi="300"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Y436"/>
  <sheetViews>
    <sheetView view="pageBreakPreview" topLeftCell="D21" zoomScale="80" zoomScaleNormal="100" zoomScaleSheetLayoutView="80" workbookViewId="0">
      <selection activeCell="X60" sqref="X60"/>
    </sheetView>
  </sheetViews>
  <sheetFormatPr defaultColWidth="9.109375" defaultRowHeight="13.2"/>
  <cols>
    <col min="1" max="1" width="4.6640625" style="451" customWidth="1"/>
    <col min="2" max="2" width="4.109375" style="600" customWidth="1"/>
    <col min="3" max="3" width="30.5546875" style="451" customWidth="1"/>
    <col min="4" max="4" width="6.5546875" style="451" customWidth="1"/>
    <col min="5" max="5" width="7.33203125" style="452" customWidth="1"/>
    <col min="6" max="6" width="9.109375" style="453" customWidth="1"/>
    <col min="7" max="7" width="12.44140625" style="453" customWidth="1"/>
    <col min="8" max="9" width="9.109375" style="445"/>
    <col min="10" max="10" width="4.6640625" style="445" customWidth="1"/>
    <col min="11" max="11" width="4.109375" style="601" customWidth="1"/>
    <col min="12" max="12" width="30.5546875" style="445" customWidth="1"/>
    <col min="13" max="13" width="6.5546875" style="445" customWidth="1"/>
    <col min="14" max="14" width="7.33203125" style="456" customWidth="1"/>
    <col min="15" max="15" width="9.109375" style="457"/>
    <col min="16" max="16" width="12.44140625" style="457" customWidth="1"/>
    <col min="17" max="18" width="9.109375" style="445"/>
    <col min="19" max="19" width="4.6640625" style="445" customWidth="1"/>
    <col min="20" max="20" width="4.109375" style="601" customWidth="1"/>
    <col min="21" max="21" width="30.5546875" style="445" customWidth="1"/>
    <col min="22" max="22" width="6.5546875" style="445" customWidth="1"/>
    <col min="23" max="23" width="7.33203125" style="456" customWidth="1"/>
    <col min="24" max="24" width="9.109375" style="457"/>
    <col min="25" max="25" width="12.44140625" style="457" customWidth="1"/>
    <col min="26" max="16384" width="9.109375" style="445"/>
  </cols>
  <sheetData>
    <row r="3" spans="1:25" ht="21">
      <c r="A3" s="678" t="s">
        <v>110</v>
      </c>
      <c r="B3" s="678"/>
      <c r="C3" s="678"/>
      <c r="D3" s="678"/>
      <c r="E3" s="678"/>
      <c r="F3" s="678"/>
      <c r="G3" s="678"/>
      <c r="J3" s="667" t="s">
        <v>110</v>
      </c>
      <c r="K3" s="667"/>
      <c r="L3" s="667"/>
      <c r="M3" s="667"/>
      <c r="N3" s="667"/>
      <c r="O3" s="667"/>
      <c r="P3" s="667"/>
      <c r="S3" s="667" t="s">
        <v>110</v>
      </c>
      <c r="T3" s="667"/>
      <c r="U3" s="667"/>
      <c r="V3" s="667"/>
      <c r="W3" s="667"/>
      <c r="X3" s="667"/>
      <c r="Y3" s="667"/>
    </row>
    <row r="4" spans="1:25" ht="21">
      <c r="A4" s="678" t="s">
        <v>260</v>
      </c>
      <c r="B4" s="678"/>
      <c r="C4" s="678"/>
      <c r="D4" s="678"/>
      <c r="E4" s="678"/>
      <c r="F4" s="678"/>
      <c r="G4" s="678"/>
      <c r="J4" s="667" t="s">
        <v>260</v>
      </c>
      <c r="K4" s="667"/>
      <c r="L4" s="667"/>
      <c r="M4" s="667"/>
      <c r="N4" s="667"/>
      <c r="O4" s="667"/>
      <c r="P4" s="667"/>
      <c r="S4" s="667" t="s">
        <v>260</v>
      </c>
      <c r="T4" s="667"/>
      <c r="U4" s="667"/>
      <c r="V4" s="667"/>
      <c r="W4" s="667"/>
      <c r="X4" s="667"/>
      <c r="Y4" s="667"/>
    </row>
    <row r="5" spans="1:25" ht="21">
      <c r="A5" s="679" t="s">
        <v>819</v>
      </c>
      <c r="B5" s="679"/>
      <c r="C5" s="679"/>
      <c r="D5" s="679"/>
      <c r="E5" s="679"/>
      <c r="F5" s="679"/>
      <c r="G5" s="679"/>
      <c r="J5" s="668" t="s">
        <v>819</v>
      </c>
      <c r="K5" s="668"/>
      <c r="L5" s="668"/>
      <c r="M5" s="668"/>
      <c r="N5" s="668"/>
      <c r="O5" s="668"/>
      <c r="P5" s="668"/>
      <c r="S5" s="668" t="s">
        <v>819</v>
      </c>
      <c r="T5" s="668"/>
      <c r="U5" s="668"/>
      <c r="V5" s="668"/>
      <c r="W5" s="668"/>
      <c r="X5" s="668"/>
      <c r="Y5" s="668"/>
    </row>
    <row r="6" spans="1:25" ht="21">
      <c r="A6" s="678" t="s">
        <v>278</v>
      </c>
      <c r="B6" s="678"/>
      <c r="C6" s="678"/>
      <c r="D6" s="678"/>
      <c r="E6" s="678"/>
      <c r="F6" s="678"/>
      <c r="G6" s="678"/>
      <c r="J6" s="667" t="s">
        <v>278</v>
      </c>
      <c r="K6" s="667"/>
      <c r="L6" s="667"/>
      <c r="M6" s="667"/>
      <c r="N6" s="667"/>
      <c r="O6" s="667"/>
      <c r="P6" s="667"/>
      <c r="S6" s="667" t="s">
        <v>278</v>
      </c>
      <c r="T6" s="667"/>
      <c r="U6" s="667"/>
      <c r="V6" s="667"/>
      <c r="W6" s="667"/>
      <c r="X6" s="667"/>
      <c r="Y6" s="667"/>
    </row>
    <row r="7" spans="1:25" ht="21">
      <c r="A7" s="446"/>
      <c r="B7" s="447"/>
      <c r="C7" s="446"/>
      <c r="D7" s="446"/>
      <c r="E7" s="446"/>
      <c r="F7" s="448"/>
      <c r="G7" s="448"/>
      <c r="J7" s="667" t="s">
        <v>874</v>
      </c>
      <c r="K7" s="667"/>
      <c r="L7" s="667"/>
      <c r="M7" s="667"/>
      <c r="N7" s="667"/>
      <c r="O7" s="667"/>
      <c r="P7" s="667"/>
      <c r="S7" s="667" t="s">
        <v>875</v>
      </c>
      <c r="T7" s="667"/>
      <c r="U7" s="667"/>
      <c r="V7" s="667"/>
      <c r="W7" s="667"/>
      <c r="X7" s="667"/>
      <c r="Y7" s="667"/>
    </row>
    <row r="8" spans="1:25">
      <c r="A8" s="449"/>
      <c r="B8" s="450"/>
      <c r="J8" s="454"/>
      <c r="K8" s="455"/>
      <c r="S8" s="454"/>
      <c r="T8" s="455"/>
    </row>
    <row r="9" spans="1:25" ht="15.6">
      <c r="A9" s="458" t="s">
        <v>2</v>
      </c>
      <c r="B9" s="459"/>
      <c r="J9" s="460" t="s">
        <v>2</v>
      </c>
      <c r="K9" s="461"/>
      <c r="S9" s="460" t="s">
        <v>2</v>
      </c>
      <c r="T9" s="461"/>
    </row>
    <row r="10" spans="1:25" ht="15.6">
      <c r="A10" s="458"/>
      <c r="B10" s="459"/>
      <c r="J10" s="460"/>
      <c r="K10" s="461"/>
      <c r="S10" s="460"/>
      <c r="T10" s="461"/>
    </row>
    <row r="11" spans="1:25">
      <c r="A11" s="449"/>
      <c r="B11" s="450"/>
      <c r="G11" s="462" t="s">
        <v>1</v>
      </c>
      <c r="J11" s="454"/>
      <c r="K11" s="455"/>
      <c r="P11" s="463" t="s">
        <v>1</v>
      </c>
      <c r="S11" s="454"/>
      <c r="T11" s="455"/>
      <c r="Y11" s="463" t="s">
        <v>1</v>
      </c>
    </row>
    <row r="12" spans="1:25">
      <c r="A12" s="449"/>
      <c r="B12" s="450"/>
      <c r="G12" s="464"/>
      <c r="J12" s="454"/>
      <c r="K12" s="455"/>
      <c r="P12" s="465"/>
      <c r="S12" s="454"/>
      <c r="T12" s="455"/>
      <c r="Y12" s="465"/>
    </row>
    <row r="13" spans="1:25">
      <c r="A13" s="449" t="s">
        <v>12</v>
      </c>
      <c r="B13" s="450"/>
      <c r="C13" s="451" t="s">
        <v>0</v>
      </c>
      <c r="G13" s="466">
        <f>G94</f>
        <v>0</v>
      </c>
      <c r="J13" s="454" t="s">
        <v>12</v>
      </c>
      <c r="K13" s="455"/>
      <c r="L13" s="445" t="s">
        <v>0</v>
      </c>
      <c r="P13" s="467">
        <f>P94</f>
        <v>0</v>
      </c>
      <c r="S13" s="454" t="s">
        <v>12</v>
      </c>
      <c r="T13" s="455"/>
      <c r="U13" s="445" t="s">
        <v>0</v>
      </c>
      <c r="Y13" s="467">
        <f>Y94</f>
        <v>0</v>
      </c>
    </row>
    <row r="14" spans="1:25">
      <c r="A14" s="449"/>
      <c r="B14" s="450"/>
      <c r="J14" s="454"/>
      <c r="K14" s="455"/>
      <c r="S14" s="454"/>
      <c r="T14" s="455"/>
    </row>
    <row r="15" spans="1:25">
      <c r="A15" s="449"/>
      <c r="B15" s="450"/>
      <c r="J15" s="454"/>
      <c r="K15" s="455"/>
      <c r="S15" s="454"/>
      <c r="T15" s="455"/>
    </row>
    <row r="16" spans="1:25">
      <c r="A16" s="449" t="s">
        <v>13</v>
      </c>
      <c r="B16" s="450"/>
      <c r="C16" s="451" t="s">
        <v>8</v>
      </c>
      <c r="G16" s="466">
        <f>G121</f>
        <v>0</v>
      </c>
      <c r="J16" s="454" t="s">
        <v>13</v>
      </c>
      <c r="K16" s="455"/>
      <c r="L16" s="445" t="s">
        <v>8</v>
      </c>
      <c r="P16" s="467">
        <f>P121</f>
        <v>0</v>
      </c>
      <c r="S16" s="454" t="s">
        <v>13</v>
      </c>
      <c r="T16" s="455"/>
      <c r="U16" s="445" t="s">
        <v>8</v>
      </c>
      <c r="Y16" s="467">
        <f>Y121</f>
        <v>0</v>
      </c>
    </row>
    <row r="17" spans="1:25">
      <c r="A17" s="449"/>
      <c r="B17" s="450"/>
      <c r="J17" s="454"/>
      <c r="K17" s="455"/>
      <c r="S17" s="454"/>
      <c r="T17" s="455"/>
    </row>
    <row r="18" spans="1:25">
      <c r="A18" s="449"/>
      <c r="B18" s="450"/>
      <c r="J18" s="454"/>
      <c r="K18" s="455"/>
      <c r="S18" s="454"/>
      <c r="T18" s="455"/>
    </row>
    <row r="19" spans="1:25">
      <c r="A19" s="468" t="s">
        <v>14</v>
      </c>
      <c r="B19" s="450"/>
      <c r="C19" s="469" t="s">
        <v>38</v>
      </c>
      <c r="G19" s="466">
        <f>G144</f>
        <v>0</v>
      </c>
      <c r="J19" s="470" t="s">
        <v>14</v>
      </c>
      <c r="K19" s="455"/>
      <c r="L19" s="471" t="s">
        <v>38</v>
      </c>
      <c r="P19" s="467">
        <f>P144</f>
        <v>0</v>
      </c>
      <c r="S19" s="470" t="s">
        <v>14</v>
      </c>
      <c r="T19" s="455"/>
      <c r="U19" s="471" t="s">
        <v>38</v>
      </c>
      <c r="Y19" s="467">
        <f>Y144</f>
        <v>0</v>
      </c>
    </row>
    <row r="20" spans="1:25">
      <c r="A20" s="468"/>
      <c r="B20" s="450"/>
      <c r="C20" s="469"/>
      <c r="J20" s="470"/>
      <c r="K20" s="455"/>
      <c r="L20" s="471"/>
      <c r="S20" s="470"/>
      <c r="T20" s="455"/>
      <c r="U20" s="471"/>
    </row>
    <row r="21" spans="1:25">
      <c r="A21" s="468"/>
      <c r="B21" s="450"/>
      <c r="C21" s="469"/>
      <c r="J21" s="470"/>
      <c r="K21" s="455"/>
      <c r="L21" s="471"/>
      <c r="S21" s="470"/>
      <c r="T21" s="455"/>
      <c r="U21" s="471"/>
    </row>
    <row r="22" spans="1:25">
      <c r="A22" s="468" t="s">
        <v>16</v>
      </c>
      <c r="B22" s="450"/>
      <c r="C22" s="469" t="s">
        <v>48</v>
      </c>
      <c r="G22" s="466">
        <f>G202</f>
        <v>0</v>
      </c>
      <c r="J22" s="470" t="s">
        <v>16</v>
      </c>
      <c r="K22" s="455"/>
      <c r="L22" s="471" t="s">
        <v>48</v>
      </c>
      <c r="P22" s="467">
        <f>P202</f>
        <v>0</v>
      </c>
      <c r="S22" s="470" t="s">
        <v>16</v>
      </c>
      <c r="T22" s="455"/>
      <c r="U22" s="471" t="s">
        <v>48</v>
      </c>
      <c r="Y22" s="467">
        <f>Y202</f>
        <v>0</v>
      </c>
    </row>
    <row r="23" spans="1:25">
      <c r="A23" s="468"/>
      <c r="B23" s="450"/>
      <c r="C23" s="469"/>
      <c r="J23" s="470"/>
      <c r="K23" s="455"/>
      <c r="L23" s="471"/>
      <c r="S23" s="470"/>
      <c r="T23" s="455"/>
      <c r="U23" s="471"/>
    </row>
    <row r="24" spans="1:25">
      <c r="A24" s="468"/>
      <c r="B24" s="450"/>
      <c r="C24" s="469"/>
      <c r="J24" s="470"/>
      <c r="K24" s="455"/>
      <c r="L24" s="471"/>
      <c r="S24" s="470"/>
      <c r="T24" s="455"/>
      <c r="U24" s="471"/>
    </row>
    <row r="25" spans="1:25">
      <c r="A25" s="449" t="s">
        <v>194</v>
      </c>
      <c r="B25" s="450"/>
      <c r="C25" s="472" t="s">
        <v>394</v>
      </c>
      <c r="G25" s="466">
        <f>G367</f>
        <v>0</v>
      </c>
      <c r="J25" s="454" t="s">
        <v>194</v>
      </c>
      <c r="K25" s="455"/>
      <c r="L25" s="473" t="s">
        <v>394</v>
      </c>
      <c r="P25" s="467">
        <f>P367</f>
        <v>0</v>
      </c>
      <c r="S25" s="454" t="s">
        <v>194</v>
      </c>
      <c r="T25" s="455"/>
      <c r="U25" s="473" t="s">
        <v>394</v>
      </c>
      <c r="Y25" s="467">
        <f>Y367</f>
        <v>0</v>
      </c>
    </row>
    <row r="26" spans="1:25">
      <c r="A26" s="468"/>
      <c r="B26" s="450"/>
      <c r="C26" s="469"/>
      <c r="J26" s="470"/>
      <c r="K26" s="455"/>
      <c r="L26" s="471"/>
      <c r="S26" s="470"/>
      <c r="T26" s="455"/>
      <c r="U26" s="471"/>
    </row>
    <row r="27" spans="1:25">
      <c r="A27" s="468"/>
      <c r="B27" s="450"/>
      <c r="C27" s="469"/>
      <c r="J27" s="470"/>
      <c r="K27" s="455"/>
      <c r="L27" s="471"/>
      <c r="S27" s="470"/>
      <c r="T27" s="455"/>
      <c r="U27" s="471"/>
    </row>
    <row r="28" spans="1:25">
      <c r="A28" s="474" t="s">
        <v>388</v>
      </c>
      <c r="B28" s="475"/>
      <c r="C28" s="476" t="s">
        <v>193</v>
      </c>
      <c r="D28" s="477"/>
      <c r="E28" s="478"/>
      <c r="G28" s="466">
        <f>G383</f>
        <v>2750</v>
      </c>
      <c r="J28" s="479" t="s">
        <v>388</v>
      </c>
      <c r="K28" s="480"/>
      <c r="L28" s="481" t="s">
        <v>193</v>
      </c>
      <c r="M28" s="482"/>
      <c r="N28" s="483"/>
      <c r="P28" s="467">
        <f>P383</f>
        <v>825</v>
      </c>
      <c r="S28" s="479" t="s">
        <v>388</v>
      </c>
      <c r="T28" s="480"/>
      <c r="U28" s="481" t="s">
        <v>193</v>
      </c>
      <c r="V28" s="482"/>
      <c r="W28" s="483"/>
      <c r="Y28" s="467">
        <f>Y383</f>
        <v>1925</v>
      </c>
    </row>
    <row r="29" spans="1:25">
      <c r="A29" s="484"/>
      <c r="B29" s="475"/>
      <c r="C29" s="485"/>
      <c r="D29" s="477"/>
      <c r="E29" s="478"/>
      <c r="J29" s="486"/>
      <c r="K29" s="480"/>
      <c r="L29" s="487"/>
      <c r="M29" s="482"/>
      <c r="N29" s="483"/>
      <c r="S29" s="486"/>
      <c r="T29" s="480"/>
      <c r="U29" s="487"/>
      <c r="V29" s="482"/>
      <c r="W29" s="483"/>
    </row>
    <row r="30" spans="1:25" ht="13.8" thickBot="1">
      <c r="A30" s="468"/>
      <c r="B30" s="450"/>
      <c r="C30" s="469"/>
      <c r="J30" s="470"/>
      <c r="K30" s="455"/>
      <c r="L30" s="471"/>
      <c r="S30" s="470"/>
      <c r="T30" s="455"/>
      <c r="U30" s="471"/>
    </row>
    <row r="31" spans="1:25" ht="13.8" thickBot="1">
      <c r="A31" s="468"/>
      <c r="B31" s="450"/>
      <c r="C31" s="490" t="s">
        <v>17</v>
      </c>
      <c r="G31" s="491">
        <f>SUM(G13:G29)</f>
        <v>2750</v>
      </c>
      <c r="J31" s="470"/>
      <c r="K31" s="455"/>
      <c r="L31" s="492" t="s">
        <v>17</v>
      </c>
      <c r="P31" s="493">
        <f>SUM(P13:P29)</f>
        <v>825</v>
      </c>
      <c r="S31" s="470"/>
      <c r="T31" s="455"/>
      <c r="U31" s="492" t="s">
        <v>17</v>
      </c>
      <c r="Y31" s="493">
        <f>SUM(Y13:Y29)</f>
        <v>1925</v>
      </c>
    </row>
    <row r="32" spans="1:25" ht="13.8" thickBot="1">
      <c r="A32" s="468"/>
      <c r="B32" s="450"/>
      <c r="C32" s="469"/>
      <c r="J32" s="470"/>
      <c r="K32" s="455"/>
      <c r="L32" s="471"/>
      <c r="S32" s="470"/>
      <c r="T32" s="455"/>
      <c r="U32" s="471"/>
    </row>
    <row r="33" spans="1:25" ht="13.8" thickBot="1">
      <c r="A33" s="468"/>
      <c r="B33" s="450"/>
      <c r="C33" s="472" t="s">
        <v>81</v>
      </c>
      <c r="G33" s="491">
        <f>G31*0.22</f>
        <v>605</v>
      </c>
      <c r="J33" s="470"/>
      <c r="K33" s="455"/>
      <c r="L33" s="473" t="s">
        <v>81</v>
      </c>
      <c r="P33" s="493">
        <f>P31*0.22</f>
        <v>181.5</v>
      </c>
      <c r="S33" s="470"/>
      <c r="T33" s="455"/>
      <c r="U33" s="473" t="s">
        <v>81</v>
      </c>
      <c r="Y33" s="493">
        <f>Y31*0.22</f>
        <v>423.5</v>
      </c>
    </row>
    <row r="34" spans="1:25" ht="13.8" thickBot="1">
      <c r="A34" s="468"/>
      <c r="B34" s="450"/>
      <c r="C34" s="469"/>
      <c r="J34" s="470"/>
      <c r="K34" s="455"/>
      <c r="L34" s="471"/>
      <c r="S34" s="470"/>
      <c r="T34" s="455"/>
      <c r="U34" s="471"/>
    </row>
    <row r="35" spans="1:25" ht="13.8" thickBot="1">
      <c r="A35" s="468"/>
      <c r="B35" s="450"/>
      <c r="C35" s="490" t="s">
        <v>18</v>
      </c>
      <c r="G35" s="491">
        <f>SUM(G31:G33)</f>
        <v>3355</v>
      </c>
      <c r="J35" s="470"/>
      <c r="K35" s="455"/>
      <c r="L35" s="492" t="s">
        <v>18</v>
      </c>
      <c r="P35" s="493">
        <f>SUM(P31:P33)</f>
        <v>1006.5</v>
      </c>
      <c r="S35" s="470"/>
      <c r="T35" s="455"/>
      <c r="U35" s="492" t="s">
        <v>18</v>
      </c>
      <c r="Y35" s="493">
        <f>SUM(Y31:Y33)</f>
        <v>2348.5</v>
      </c>
    </row>
    <row r="36" spans="1:25">
      <c r="A36" s="468"/>
      <c r="B36" s="450"/>
      <c r="C36" s="469"/>
      <c r="J36" s="470"/>
      <c r="K36" s="455"/>
      <c r="L36" s="471"/>
      <c r="S36" s="470"/>
      <c r="T36" s="455"/>
      <c r="U36" s="471"/>
    </row>
    <row r="37" spans="1:25">
      <c r="A37" s="468"/>
      <c r="B37" s="450"/>
      <c r="C37" s="469"/>
      <c r="J37" s="470"/>
      <c r="K37" s="455"/>
      <c r="L37" s="471"/>
      <c r="S37" s="470"/>
      <c r="T37" s="455"/>
      <c r="U37" s="471"/>
    </row>
    <row r="38" spans="1:25">
      <c r="A38" s="468"/>
      <c r="B38" s="450"/>
      <c r="C38" s="469"/>
      <c r="J38" s="470"/>
      <c r="K38" s="455"/>
      <c r="L38" s="471"/>
      <c r="S38" s="470"/>
      <c r="T38" s="455"/>
      <c r="U38" s="471"/>
    </row>
    <row r="39" spans="1:25">
      <c r="A39" s="468"/>
      <c r="B39" s="450"/>
      <c r="C39" s="469"/>
      <c r="J39" s="470"/>
      <c r="K39" s="455"/>
      <c r="L39" s="471"/>
      <c r="S39" s="470"/>
      <c r="T39" s="455"/>
      <c r="U39" s="471"/>
    </row>
    <row r="40" spans="1:25">
      <c r="A40" s="468"/>
      <c r="B40" s="450"/>
      <c r="C40" s="469"/>
      <c r="J40" s="470"/>
      <c r="K40" s="455"/>
      <c r="L40" s="471"/>
      <c r="S40" s="470"/>
      <c r="T40" s="455"/>
      <c r="U40" s="471"/>
    </row>
    <row r="41" spans="1:25">
      <c r="A41" s="468"/>
      <c r="B41" s="450"/>
      <c r="C41" s="469"/>
      <c r="J41" s="470"/>
      <c r="K41" s="455"/>
      <c r="L41" s="471"/>
      <c r="S41" s="470"/>
      <c r="T41" s="455"/>
      <c r="U41" s="471"/>
    </row>
    <row r="42" spans="1:25">
      <c r="A42" s="468"/>
      <c r="B42" s="450"/>
      <c r="C42" s="469"/>
      <c r="J42" s="470"/>
      <c r="K42" s="455"/>
      <c r="L42" s="471"/>
      <c r="S42" s="470"/>
      <c r="T42" s="455"/>
      <c r="U42" s="471"/>
    </row>
    <row r="43" spans="1:25">
      <c r="A43" s="468"/>
      <c r="B43" s="450"/>
      <c r="C43" s="469"/>
      <c r="J43" s="470"/>
      <c r="K43" s="455"/>
      <c r="L43" s="471"/>
      <c r="S43" s="470"/>
      <c r="T43" s="455"/>
      <c r="U43" s="471"/>
    </row>
    <row r="44" spans="1:25">
      <c r="A44" s="468"/>
      <c r="B44" s="450"/>
      <c r="C44" s="469"/>
      <c r="J44" s="470"/>
      <c r="K44" s="455"/>
      <c r="L44" s="471"/>
      <c r="S44" s="470"/>
      <c r="T44" s="455"/>
      <c r="U44" s="471"/>
    </row>
    <row r="45" spans="1:25">
      <c r="A45" s="468"/>
      <c r="B45" s="450"/>
      <c r="C45" s="469"/>
      <c r="J45" s="470"/>
      <c r="K45" s="455"/>
      <c r="L45" s="471"/>
      <c r="S45" s="470"/>
      <c r="T45" s="455"/>
      <c r="U45" s="471"/>
    </row>
    <row r="46" spans="1:25">
      <c r="A46" s="468"/>
      <c r="B46" s="450"/>
      <c r="C46" s="469"/>
      <c r="J46" s="470"/>
      <c r="K46" s="455"/>
      <c r="L46" s="471"/>
      <c r="S46" s="470"/>
      <c r="T46" s="455"/>
      <c r="U46" s="471"/>
    </row>
    <row r="47" spans="1:25">
      <c r="A47" s="468"/>
      <c r="B47" s="450"/>
      <c r="C47" s="469"/>
      <c r="J47" s="470"/>
      <c r="K47" s="455"/>
      <c r="L47" s="471"/>
      <c r="S47" s="470"/>
      <c r="T47" s="455"/>
      <c r="U47" s="471"/>
    </row>
    <row r="48" spans="1:25">
      <c r="A48" s="468"/>
      <c r="B48" s="450"/>
      <c r="C48" s="469"/>
      <c r="J48" s="470"/>
      <c r="K48" s="455"/>
      <c r="L48" s="471"/>
      <c r="S48" s="470"/>
      <c r="T48" s="455"/>
      <c r="U48" s="471"/>
    </row>
    <row r="49" spans="1:25">
      <c r="A49" s="468"/>
      <c r="B49" s="450"/>
      <c r="C49" s="469"/>
      <c r="J49" s="470"/>
      <c r="K49" s="455"/>
      <c r="L49" s="471"/>
      <c r="S49" s="470"/>
      <c r="T49" s="455"/>
      <c r="U49" s="471"/>
    </row>
    <row r="50" spans="1:25">
      <c r="A50" s="468"/>
      <c r="B50" s="450"/>
      <c r="C50" s="469"/>
      <c r="J50" s="470"/>
      <c r="K50" s="455"/>
      <c r="L50" s="471"/>
      <c r="S50" s="470"/>
      <c r="T50" s="455"/>
      <c r="U50" s="471"/>
    </row>
    <row r="51" spans="1:25">
      <c r="A51" s="468"/>
      <c r="B51" s="450"/>
      <c r="C51" s="469"/>
      <c r="J51" s="470"/>
      <c r="K51" s="455"/>
      <c r="L51" s="471"/>
      <c r="S51" s="470"/>
      <c r="T51" s="455"/>
      <c r="U51" s="471"/>
    </row>
    <row r="52" spans="1:25">
      <c r="A52" s="468"/>
      <c r="B52" s="450"/>
      <c r="C52" s="469"/>
      <c r="J52" s="470"/>
      <c r="K52" s="455"/>
      <c r="L52" s="471"/>
      <c r="S52" s="470"/>
      <c r="T52" s="455"/>
      <c r="U52" s="471"/>
    </row>
    <row r="53" spans="1:25">
      <c r="A53" s="468"/>
      <c r="B53" s="450"/>
      <c r="C53" s="469"/>
      <c r="J53" s="470"/>
      <c r="K53" s="455"/>
      <c r="L53" s="471"/>
      <c r="S53" s="470"/>
      <c r="T53" s="455"/>
      <c r="U53" s="471"/>
    </row>
    <row r="54" spans="1:25">
      <c r="A54" s="468"/>
      <c r="B54" s="450"/>
      <c r="C54" s="469"/>
      <c r="J54" s="470"/>
      <c r="K54" s="455"/>
      <c r="L54" s="471"/>
      <c r="S54" s="470"/>
      <c r="T54" s="455"/>
      <c r="U54" s="471"/>
    </row>
    <row r="55" spans="1:25">
      <c r="A55" s="494" t="s">
        <v>12</v>
      </c>
      <c r="B55" s="490"/>
      <c r="C55" s="495" t="s">
        <v>0</v>
      </c>
      <c r="J55" s="496" t="s">
        <v>12</v>
      </c>
      <c r="K55" s="492"/>
      <c r="L55" s="497" t="s">
        <v>0</v>
      </c>
      <c r="S55" s="496" t="s">
        <v>12</v>
      </c>
      <c r="T55" s="492"/>
      <c r="U55" s="497" t="s">
        <v>0</v>
      </c>
    </row>
    <row r="56" spans="1:25">
      <c r="A56" s="449"/>
      <c r="B56" s="450"/>
      <c r="J56" s="454"/>
      <c r="K56" s="455"/>
      <c r="S56" s="454"/>
      <c r="T56" s="455"/>
    </row>
    <row r="57" spans="1:25" ht="26.4">
      <c r="A57" s="498" t="s">
        <v>19</v>
      </c>
      <c r="B57" s="498" t="s">
        <v>20</v>
      </c>
      <c r="C57" s="499" t="s">
        <v>4</v>
      </c>
      <c r="D57" s="500" t="s">
        <v>284</v>
      </c>
      <c r="E57" s="501" t="s">
        <v>281</v>
      </c>
      <c r="F57" s="502" t="s">
        <v>279</v>
      </c>
      <c r="G57" s="502" t="s">
        <v>280</v>
      </c>
      <c r="J57" s="503" t="s">
        <v>19</v>
      </c>
      <c r="K57" s="503" t="s">
        <v>20</v>
      </c>
      <c r="L57" s="504" t="s">
        <v>4</v>
      </c>
      <c r="M57" s="505" t="s">
        <v>284</v>
      </c>
      <c r="N57" s="506" t="s">
        <v>281</v>
      </c>
      <c r="O57" s="507" t="s">
        <v>279</v>
      </c>
      <c r="P57" s="507" t="s">
        <v>280</v>
      </c>
      <c r="S57" s="503" t="s">
        <v>19</v>
      </c>
      <c r="T57" s="503" t="s">
        <v>20</v>
      </c>
      <c r="U57" s="504" t="s">
        <v>4</v>
      </c>
      <c r="V57" s="505" t="s">
        <v>284</v>
      </c>
      <c r="W57" s="506" t="s">
        <v>281</v>
      </c>
      <c r="X57" s="507" t="s">
        <v>279</v>
      </c>
      <c r="Y57" s="507" t="s">
        <v>280</v>
      </c>
    </row>
    <row r="58" spans="1:25" ht="52.8">
      <c r="A58" s="508" t="s">
        <v>62</v>
      </c>
      <c r="B58" s="509" t="s">
        <v>114</v>
      </c>
      <c r="C58" s="510" t="s">
        <v>538</v>
      </c>
      <c r="D58" s="509" t="s">
        <v>11</v>
      </c>
      <c r="E58" s="511" t="s">
        <v>221</v>
      </c>
      <c r="F58" s="401"/>
      <c r="G58" s="512">
        <f>ROUND(E58*F58,2)</f>
        <v>0</v>
      </c>
      <c r="J58" s="513" t="s">
        <v>62</v>
      </c>
      <c r="K58" s="514" t="s">
        <v>114</v>
      </c>
      <c r="L58" s="515" t="s">
        <v>538</v>
      </c>
      <c r="M58" s="514" t="s">
        <v>11</v>
      </c>
      <c r="N58" s="516">
        <f>E58*0.3</f>
        <v>43.8</v>
      </c>
      <c r="O58" s="407"/>
      <c r="P58" s="518">
        <f>ROUND(N58*O58,2)</f>
        <v>0</v>
      </c>
      <c r="S58" s="513" t="s">
        <v>62</v>
      </c>
      <c r="T58" s="514" t="s">
        <v>114</v>
      </c>
      <c r="U58" s="515" t="s">
        <v>538</v>
      </c>
      <c r="V58" s="514" t="s">
        <v>11</v>
      </c>
      <c r="W58" s="516">
        <f>E58*0.7</f>
        <v>102.19999999999999</v>
      </c>
      <c r="X58" s="407"/>
      <c r="Y58" s="518">
        <f>ROUND(W58*X58,2)</f>
        <v>0</v>
      </c>
    </row>
    <row r="59" spans="1:25">
      <c r="A59" s="508"/>
      <c r="B59" s="509"/>
      <c r="C59" s="510"/>
      <c r="D59" s="509"/>
      <c r="E59" s="511"/>
      <c r="F59" s="401"/>
      <c r="G59" s="512"/>
      <c r="J59" s="513"/>
      <c r="K59" s="514"/>
      <c r="L59" s="515"/>
      <c r="M59" s="514"/>
      <c r="N59" s="519"/>
      <c r="O59" s="407"/>
      <c r="P59" s="518"/>
      <c r="S59" s="513"/>
      <c r="T59" s="514"/>
      <c r="U59" s="515"/>
      <c r="V59" s="514"/>
      <c r="W59" s="519"/>
      <c r="X59" s="407"/>
      <c r="Y59" s="518"/>
    </row>
    <row r="60" spans="1:25" ht="52.8">
      <c r="A60" s="508" t="s">
        <v>63</v>
      </c>
      <c r="B60" s="509" t="s">
        <v>84</v>
      </c>
      <c r="C60" s="510" t="s">
        <v>115</v>
      </c>
      <c r="D60" s="520" t="s">
        <v>6</v>
      </c>
      <c r="E60" s="511" t="s">
        <v>245</v>
      </c>
      <c r="F60" s="401"/>
      <c r="G60" s="512">
        <f t="shared" ref="G60:G92" si="0">ROUND(E60*F60,2)</f>
        <v>0</v>
      </c>
      <c r="J60" s="513" t="s">
        <v>63</v>
      </c>
      <c r="K60" s="514" t="s">
        <v>84</v>
      </c>
      <c r="L60" s="515" t="s">
        <v>115</v>
      </c>
      <c r="M60" s="521" t="s">
        <v>6</v>
      </c>
      <c r="N60" s="516">
        <f>E60*0.3</f>
        <v>126.89999999999999</v>
      </c>
      <c r="O60" s="407"/>
      <c r="P60" s="518">
        <f t="shared" ref="P60:P92" si="1">ROUND(N60*O60,2)</f>
        <v>0</v>
      </c>
      <c r="S60" s="513" t="s">
        <v>63</v>
      </c>
      <c r="T60" s="514" t="s">
        <v>84</v>
      </c>
      <c r="U60" s="515" t="s">
        <v>115</v>
      </c>
      <c r="V60" s="521" t="s">
        <v>6</v>
      </c>
      <c r="W60" s="516">
        <f>E60*0.7</f>
        <v>296.09999999999997</v>
      </c>
      <c r="X60" s="407"/>
      <c r="Y60" s="518">
        <f t="shared" ref="Y60:Y92" si="2">ROUND(W60*X60,2)</f>
        <v>0</v>
      </c>
    </row>
    <row r="61" spans="1:25">
      <c r="A61" s="508"/>
      <c r="B61" s="509"/>
      <c r="C61" s="510"/>
      <c r="D61" s="520"/>
      <c r="E61" s="511"/>
      <c r="F61" s="401"/>
      <c r="G61" s="512"/>
      <c r="J61" s="513"/>
      <c r="K61" s="514"/>
      <c r="L61" s="515"/>
      <c r="M61" s="521"/>
      <c r="N61" s="519"/>
      <c r="O61" s="407"/>
      <c r="P61" s="518"/>
      <c r="S61" s="513"/>
      <c r="T61" s="514"/>
      <c r="U61" s="515"/>
      <c r="V61" s="521"/>
      <c r="W61" s="519"/>
      <c r="X61" s="407"/>
      <c r="Y61" s="518"/>
    </row>
    <row r="62" spans="1:25" ht="39.6">
      <c r="A62" s="508" t="s">
        <v>64</v>
      </c>
      <c r="B62" s="509" t="s">
        <v>166</v>
      </c>
      <c r="C62" s="522" t="s">
        <v>165</v>
      </c>
      <c r="D62" s="520" t="s">
        <v>3</v>
      </c>
      <c r="E62" s="511" t="s">
        <v>82</v>
      </c>
      <c r="F62" s="401"/>
      <c r="G62" s="512">
        <f t="shared" si="0"/>
        <v>0</v>
      </c>
      <c r="J62" s="513" t="s">
        <v>64</v>
      </c>
      <c r="K62" s="514" t="s">
        <v>166</v>
      </c>
      <c r="L62" s="523" t="s">
        <v>165</v>
      </c>
      <c r="M62" s="521" t="s">
        <v>3</v>
      </c>
      <c r="N62" s="516">
        <f>E62*0.3</f>
        <v>0.3</v>
      </c>
      <c r="O62" s="407"/>
      <c r="P62" s="518">
        <f t="shared" si="1"/>
        <v>0</v>
      </c>
      <c r="S62" s="513" t="s">
        <v>64</v>
      </c>
      <c r="T62" s="514" t="s">
        <v>166</v>
      </c>
      <c r="U62" s="523" t="s">
        <v>165</v>
      </c>
      <c r="V62" s="521" t="s">
        <v>3</v>
      </c>
      <c r="W62" s="516">
        <f>E62*0.7</f>
        <v>0.7</v>
      </c>
      <c r="X62" s="407"/>
      <c r="Y62" s="518">
        <f t="shared" si="2"/>
        <v>0</v>
      </c>
    </row>
    <row r="63" spans="1:25">
      <c r="A63" s="508"/>
      <c r="B63" s="509"/>
      <c r="C63" s="522"/>
      <c r="D63" s="520"/>
      <c r="E63" s="511"/>
      <c r="F63" s="401"/>
      <c r="G63" s="512"/>
      <c r="J63" s="513"/>
      <c r="K63" s="514"/>
      <c r="L63" s="523"/>
      <c r="M63" s="521"/>
      <c r="N63" s="519"/>
      <c r="O63" s="407"/>
      <c r="P63" s="518"/>
      <c r="S63" s="513"/>
      <c r="T63" s="514"/>
      <c r="U63" s="523"/>
      <c r="V63" s="521"/>
      <c r="W63" s="519"/>
      <c r="X63" s="407"/>
      <c r="Y63" s="518"/>
    </row>
    <row r="64" spans="1:25" ht="39.6">
      <c r="A64" s="508" t="s">
        <v>65</v>
      </c>
      <c r="B64" s="509" t="s">
        <v>167</v>
      </c>
      <c r="C64" s="522" t="s">
        <v>168</v>
      </c>
      <c r="D64" s="520" t="s">
        <v>3</v>
      </c>
      <c r="E64" s="511" t="s">
        <v>82</v>
      </c>
      <c r="F64" s="401"/>
      <c r="G64" s="512">
        <f t="shared" si="0"/>
        <v>0</v>
      </c>
      <c r="J64" s="513" t="s">
        <v>65</v>
      </c>
      <c r="K64" s="514" t="s">
        <v>167</v>
      </c>
      <c r="L64" s="523" t="s">
        <v>168</v>
      </c>
      <c r="M64" s="521" t="s">
        <v>3</v>
      </c>
      <c r="N64" s="516">
        <f>E64*0.3</f>
        <v>0.3</v>
      </c>
      <c r="O64" s="407"/>
      <c r="P64" s="518">
        <f t="shared" si="1"/>
        <v>0</v>
      </c>
      <c r="S64" s="513" t="s">
        <v>65</v>
      </c>
      <c r="T64" s="514" t="s">
        <v>167</v>
      </c>
      <c r="U64" s="523" t="s">
        <v>168</v>
      </c>
      <c r="V64" s="521" t="s">
        <v>3</v>
      </c>
      <c r="W64" s="516">
        <f>E64*0.7</f>
        <v>0.7</v>
      </c>
      <c r="X64" s="407"/>
      <c r="Y64" s="518">
        <f t="shared" si="2"/>
        <v>0</v>
      </c>
    </row>
    <row r="65" spans="1:25">
      <c r="A65" s="508"/>
      <c r="B65" s="509"/>
      <c r="C65" s="522"/>
      <c r="D65" s="509"/>
      <c r="E65" s="511"/>
      <c r="F65" s="401"/>
      <c r="G65" s="512"/>
      <c r="J65" s="513"/>
      <c r="K65" s="514"/>
      <c r="L65" s="523"/>
      <c r="M65" s="514"/>
      <c r="N65" s="519"/>
      <c r="O65" s="407"/>
      <c r="P65" s="518"/>
      <c r="S65" s="513"/>
      <c r="T65" s="514"/>
      <c r="U65" s="523"/>
      <c r="V65" s="514"/>
      <c r="W65" s="519"/>
      <c r="X65" s="407"/>
      <c r="Y65" s="518"/>
    </row>
    <row r="66" spans="1:25" ht="26.4">
      <c r="A66" s="508" t="s">
        <v>60</v>
      </c>
      <c r="B66" s="509" t="s">
        <v>117</v>
      </c>
      <c r="C66" s="522" t="s">
        <v>116</v>
      </c>
      <c r="D66" s="520" t="s">
        <v>5</v>
      </c>
      <c r="E66" s="511" t="s">
        <v>181</v>
      </c>
      <c r="F66" s="401"/>
      <c r="G66" s="512">
        <f t="shared" si="0"/>
        <v>0</v>
      </c>
      <c r="J66" s="513" t="s">
        <v>60</v>
      </c>
      <c r="K66" s="514" t="s">
        <v>117</v>
      </c>
      <c r="L66" s="523" t="s">
        <v>116</v>
      </c>
      <c r="M66" s="521" t="s">
        <v>5</v>
      </c>
      <c r="N66" s="516">
        <f>E66*0.3</f>
        <v>13.5</v>
      </c>
      <c r="O66" s="407"/>
      <c r="P66" s="518">
        <f t="shared" si="1"/>
        <v>0</v>
      </c>
      <c r="S66" s="513" t="s">
        <v>60</v>
      </c>
      <c r="T66" s="514" t="s">
        <v>117</v>
      </c>
      <c r="U66" s="523" t="s">
        <v>116</v>
      </c>
      <c r="V66" s="521" t="s">
        <v>5</v>
      </c>
      <c r="W66" s="516">
        <f>E66*0.7</f>
        <v>31.499999999999996</v>
      </c>
      <c r="X66" s="407"/>
      <c r="Y66" s="518">
        <f t="shared" si="2"/>
        <v>0</v>
      </c>
    </row>
    <row r="67" spans="1:25">
      <c r="A67" s="508"/>
      <c r="B67" s="509"/>
      <c r="C67" s="510"/>
      <c r="D67" s="509"/>
      <c r="E67" s="511"/>
      <c r="F67" s="401"/>
      <c r="G67" s="512"/>
      <c r="J67" s="513"/>
      <c r="K67" s="514"/>
      <c r="L67" s="515"/>
      <c r="M67" s="514"/>
      <c r="N67" s="519"/>
      <c r="O67" s="407"/>
      <c r="P67" s="518"/>
      <c r="S67" s="513"/>
      <c r="T67" s="514"/>
      <c r="U67" s="515"/>
      <c r="V67" s="514"/>
      <c r="W67" s="519"/>
      <c r="X67" s="407"/>
      <c r="Y67" s="518"/>
    </row>
    <row r="68" spans="1:25" ht="26.4">
      <c r="A68" s="508" t="s">
        <v>61</v>
      </c>
      <c r="B68" s="509" t="s">
        <v>121</v>
      </c>
      <c r="C68" s="522" t="s">
        <v>120</v>
      </c>
      <c r="D68" s="520" t="s">
        <v>5</v>
      </c>
      <c r="E68" s="511" t="s">
        <v>247</v>
      </c>
      <c r="F68" s="401"/>
      <c r="G68" s="512">
        <f t="shared" si="0"/>
        <v>0</v>
      </c>
      <c r="J68" s="513" t="s">
        <v>61</v>
      </c>
      <c r="K68" s="514" t="s">
        <v>121</v>
      </c>
      <c r="L68" s="523" t="s">
        <v>120</v>
      </c>
      <c r="M68" s="521" t="s">
        <v>5</v>
      </c>
      <c r="N68" s="516">
        <f>E68*0.3</f>
        <v>3.5999999999999996</v>
      </c>
      <c r="O68" s="407"/>
      <c r="P68" s="518">
        <f t="shared" si="1"/>
        <v>0</v>
      </c>
      <c r="S68" s="513" t="s">
        <v>61</v>
      </c>
      <c r="T68" s="514" t="s">
        <v>121</v>
      </c>
      <c r="U68" s="523" t="s">
        <v>120</v>
      </c>
      <c r="V68" s="521" t="s">
        <v>5</v>
      </c>
      <c r="W68" s="516">
        <f>E68*0.7</f>
        <v>8.3999999999999986</v>
      </c>
      <c r="X68" s="407"/>
      <c r="Y68" s="518">
        <f t="shared" si="2"/>
        <v>0</v>
      </c>
    </row>
    <row r="69" spans="1:25">
      <c r="A69" s="508"/>
      <c r="B69" s="509"/>
      <c r="C69" s="509"/>
      <c r="D69" s="509"/>
      <c r="E69" s="511"/>
      <c r="F69" s="401"/>
      <c r="G69" s="512"/>
      <c r="J69" s="513"/>
      <c r="K69" s="514"/>
      <c r="L69" s="514"/>
      <c r="M69" s="514"/>
      <c r="N69" s="519"/>
      <c r="O69" s="407"/>
      <c r="P69" s="518"/>
      <c r="S69" s="513"/>
      <c r="T69" s="514"/>
      <c r="U69" s="514"/>
      <c r="V69" s="514"/>
      <c r="W69" s="519"/>
      <c r="X69" s="407"/>
      <c r="Y69" s="518"/>
    </row>
    <row r="70" spans="1:25" ht="39.6">
      <c r="A70" s="508" t="s">
        <v>66</v>
      </c>
      <c r="B70" s="509" t="s">
        <v>152</v>
      </c>
      <c r="C70" s="522" t="s">
        <v>162</v>
      </c>
      <c r="D70" s="520" t="s">
        <v>5</v>
      </c>
      <c r="E70" s="511" t="s">
        <v>307</v>
      </c>
      <c r="F70" s="401"/>
      <c r="G70" s="512">
        <f t="shared" si="0"/>
        <v>0</v>
      </c>
      <c r="J70" s="513" t="s">
        <v>66</v>
      </c>
      <c r="K70" s="514" t="s">
        <v>152</v>
      </c>
      <c r="L70" s="523" t="s">
        <v>162</v>
      </c>
      <c r="M70" s="521" t="s">
        <v>5</v>
      </c>
      <c r="N70" s="516">
        <f>E70*0.3</f>
        <v>40.5</v>
      </c>
      <c r="O70" s="407"/>
      <c r="P70" s="518">
        <f t="shared" si="1"/>
        <v>0</v>
      </c>
      <c r="S70" s="513" t="s">
        <v>66</v>
      </c>
      <c r="T70" s="514" t="s">
        <v>152</v>
      </c>
      <c r="U70" s="523" t="s">
        <v>162</v>
      </c>
      <c r="V70" s="521" t="s">
        <v>5</v>
      </c>
      <c r="W70" s="516">
        <f>E70*0.7</f>
        <v>94.5</v>
      </c>
      <c r="X70" s="407"/>
      <c r="Y70" s="518">
        <f t="shared" si="2"/>
        <v>0</v>
      </c>
    </row>
    <row r="71" spans="1:25">
      <c r="A71" s="508"/>
      <c r="B71" s="509"/>
      <c r="C71" s="522"/>
      <c r="D71" s="520"/>
      <c r="E71" s="511"/>
      <c r="F71" s="401"/>
      <c r="G71" s="512"/>
      <c r="J71" s="513"/>
      <c r="K71" s="514"/>
      <c r="L71" s="523"/>
      <c r="M71" s="521"/>
      <c r="N71" s="519"/>
      <c r="O71" s="407"/>
      <c r="P71" s="518"/>
      <c r="S71" s="513"/>
      <c r="T71" s="514"/>
      <c r="U71" s="523"/>
      <c r="V71" s="521"/>
      <c r="W71" s="519"/>
      <c r="X71" s="407"/>
      <c r="Y71" s="518"/>
    </row>
    <row r="72" spans="1:25" ht="52.8">
      <c r="A72" s="508" t="s">
        <v>67</v>
      </c>
      <c r="B72" s="509" t="s">
        <v>158</v>
      </c>
      <c r="C72" s="522" t="s">
        <v>159</v>
      </c>
      <c r="D72" s="520" t="s">
        <v>5</v>
      </c>
      <c r="E72" s="511" t="s">
        <v>308</v>
      </c>
      <c r="F72" s="401"/>
      <c r="G72" s="512">
        <f t="shared" si="0"/>
        <v>0</v>
      </c>
      <c r="J72" s="513" t="s">
        <v>67</v>
      </c>
      <c r="K72" s="514" t="s">
        <v>158</v>
      </c>
      <c r="L72" s="523" t="s">
        <v>159</v>
      </c>
      <c r="M72" s="521" t="s">
        <v>5</v>
      </c>
      <c r="N72" s="516">
        <f>E72*0.3</f>
        <v>15.899999999999999</v>
      </c>
      <c r="O72" s="407"/>
      <c r="P72" s="518">
        <f t="shared" si="1"/>
        <v>0</v>
      </c>
      <c r="S72" s="513" t="s">
        <v>67</v>
      </c>
      <c r="T72" s="514" t="s">
        <v>158</v>
      </c>
      <c r="U72" s="523" t="s">
        <v>159</v>
      </c>
      <c r="V72" s="521" t="s">
        <v>5</v>
      </c>
      <c r="W72" s="516">
        <f>E72*0.7</f>
        <v>37.099999999999994</v>
      </c>
      <c r="X72" s="407"/>
      <c r="Y72" s="518">
        <f t="shared" si="2"/>
        <v>0</v>
      </c>
    </row>
    <row r="73" spans="1:25">
      <c r="A73" s="508"/>
      <c r="B73" s="509"/>
      <c r="C73" s="522"/>
      <c r="D73" s="520"/>
      <c r="E73" s="511"/>
      <c r="F73" s="401"/>
      <c r="G73" s="512"/>
      <c r="J73" s="513"/>
      <c r="K73" s="514"/>
      <c r="L73" s="523"/>
      <c r="M73" s="521"/>
      <c r="N73" s="519"/>
      <c r="O73" s="407"/>
      <c r="P73" s="518"/>
      <c r="S73" s="513"/>
      <c r="T73" s="514"/>
      <c r="U73" s="523"/>
      <c r="V73" s="521"/>
      <c r="W73" s="519"/>
      <c r="X73" s="407"/>
      <c r="Y73" s="518"/>
    </row>
    <row r="74" spans="1:25" ht="39.6">
      <c r="A74" s="508" t="s">
        <v>68</v>
      </c>
      <c r="B74" s="509" t="s">
        <v>153</v>
      </c>
      <c r="C74" s="522" t="s">
        <v>154</v>
      </c>
      <c r="D74" s="520" t="s">
        <v>6</v>
      </c>
      <c r="E74" s="511" t="s">
        <v>224</v>
      </c>
      <c r="F74" s="401"/>
      <c r="G74" s="512">
        <f t="shared" si="0"/>
        <v>0</v>
      </c>
      <c r="J74" s="513" t="s">
        <v>68</v>
      </c>
      <c r="K74" s="514" t="s">
        <v>153</v>
      </c>
      <c r="L74" s="523" t="s">
        <v>154</v>
      </c>
      <c r="M74" s="521" t="s">
        <v>6</v>
      </c>
      <c r="N74" s="516">
        <f>E74*0.3</f>
        <v>4.8</v>
      </c>
      <c r="O74" s="407"/>
      <c r="P74" s="518">
        <f t="shared" si="1"/>
        <v>0</v>
      </c>
      <c r="S74" s="513" t="s">
        <v>68</v>
      </c>
      <c r="T74" s="514" t="s">
        <v>153</v>
      </c>
      <c r="U74" s="523" t="s">
        <v>154</v>
      </c>
      <c r="V74" s="521" t="s">
        <v>6</v>
      </c>
      <c r="W74" s="516">
        <f>E74*0.7</f>
        <v>11.2</v>
      </c>
      <c r="X74" s="407"/>
      <c r="Y74" s="518">
        <f t="shared" si="2"/>
        <v>0</v>
      </c>
    </row>
    <row r="75" spans="1:25">
      <c r="A75" s="508"/>
      <c r="B75" s="509"/>
      <c r="C75" s="522"/>
      <c r="D75" s="520"/>
      <c r="E75" s="511"/>
      <c r="F75" s="401"/>
      <c r="G75" s="512"/>
      <c r="J75" s="513"/>
      <c r="K75" s="514"/>
      <c r="L75" s="523"/>
      <c r="M75" s="521"/>
      <c r="N75" s="519"/>
      <c r="O75" s="407"/>
      <c r="P75" s="518"/>
      <c r="S75" s="513"/>
      <c r="T75" s="514"/>
      <c r="U75" s="523"/>
      <c r="V75" s="521"/>
      <c r="W75" s="519"/>
      <c r="X75" s="407"/>
      <c r="Y75" s="518"/>
    </row>
    <row r="76" spans="1:25" ht="52.8">
      <c r="A76" s="508" t="s">
        <v>88</v>
      </c>
      <c r="B76" s="509" t="s">
        <v>156</v>
      </c>
      <c r="C76" s="522" t="s">
        <v>160</v>
      </c>
      <c r="D76" s="520" t="s">
        <v>6</v>
      </c>
      <c r="E76" s="511" t="s">
        <v>243</v>
      </c>
      <c r="F76" s="401"/>
      <c r="G76" s="512">
        <f t="shared" si="0"/>
        <v>0</v>
      </c>
      <c r="J76" s="513" t="s">
        <v>88</v>
      </c>
      <c r="K76" s="514" t="s">
        <v>156</v>
      </c>
      <c r="L76" s="523" t="s">
        <v>160</v>
      </c>
      <c r="M76" s="521" t="s">
        <v>6</v>
      </c>
      <c r="N76" s="516">
        <f>E76*0.3</f>
        <v>6</v>
      </c>
      <c r="O76" s="407"/>
      <c r="P76" s="518">
        <f t="shared" si="1"/>
        <v>0</v>
      </c>
      <c r="S76" s="513" t="s">
        <v>88</v>
      </c>
      <c r="T76" s="514" t="s">
        <v>156</v>
      </c>
      <c r="U76" s="523" t="s">
        <v>160</v>
      </c>
      <c r="V76" s="521" t="s">
        <v>6</v>
      </c>
      <c r="W76" s="516">
        <f>E76*0.7</f>
        <v>14</v>
      </c>
      <c r="X76" s="407"/>
      <c r="Y76" s="518">
        <f t="shared" si="2"/>
        <v>0</v>
      </c>
    </row>
    <row r="77" spans="1:25">
      <c r="A77" s="508"/>
      <c r="B77" s="509"/>
      <c r="C77" s="510"/>
      <c r="D77" s="520"/>
      <c r="E77" s="511"/>
      <c r="F77" s="401"/>
      <c r="G77" s="512"/>
      <c r="J77" s="513"/>
      <c r="K77" s="514"/>
      <c r="L77" s="515"/>
      <c r="M77" s="521"/>
      <c r="N77" s="519"/>
      <c r="O77" s="407"/>
      <c r="P77" s="518"/>
      <c r="S77" s="513"/>
      <c r="T77" s="514"/>
      <c r="U77" s="515"/>
      <c r="V77" s="521"/>
      <c r="W77" s="519"/>
      <c r="X77" s="407"/>
      <c r="Y77" s="518"/>
    </row>
    <row r="78" spans="1:25" ht="39.6">
      <c r="A78" s="508" t="s">
        <v>118</v>
      </c>
      <c r="B78" s="509" t="s">
        <v>170</v>
      </c>
      <c r="C78" s="522" t="s">
        <v>169</v>
      </c>
      <c r="D78" s="520" t="s">
        <v>6</v>
      </c>
      <c r="E78" s="511" t="s">
        <v>249</v>
      </c>
      <c r="F78" s="401"/>
      <c r="G78" s="512">
        <f t="shared" si="0"/>
        <v>0</v>
      </c>
      <c r="J78" s="513" t="s">
        <v>118</v>
      </c>
      <c r="K78" s="514" t="s">
        <v>170</v>
      </c>
      <c r="L78" s="523" t="s">
        <v>169</v>
      </c>
      <c r="M78" s="521" t="s">
        <v>6</v>
      </c>
      <c r="N78" s="516">
        <f>E78*0.3</f>
        <v>6.6</v>
      </c>
      <c r="O78" s="407"/>
      <c r="P78" s="518">
        <f t="shared" si="1"/>
        <v>0</v>
      </c>
      <c r="S78" s="513" t="s">
        <v>118</v>
      </c>
      <c r="T78" s="514" t="s">
        <v>170</v>
      </c>
      <c r="U78" s="523" t="s">
        <v>169</v>
      </c>
      <c r="V78" s="521" t="s">
        <v>6</v>
      </c>
      <c r="W78" s="516">
        <f>E78*0.7</f>
        <v>15.399999999999999</v>
      </c>
      <c r="X78" s="407"/>
      <c r="Y78" s="518">
        <f t="shared" si="2"/>
        <v>0</v>
      </c>
    </row>
    <row r="79" spans="1:25">
      <c r="A79" s="508"/>
      <c r="B79" s="509"/>
      <c r="C79" s="509"/>
      <c r="D79" s="509"/>
      <c r="E79" s="511"/>
      <c r="F79" s="401"/>
      <c r="G79" s="512"/>
      <c r="J79" s="513"/>
      <c r="K79" s="514"/>
      <c r="L79" s="514"/>
      <c r="M79" s="514"/>
      <c r="N79" s="519"/>
      <c r="O79" s="407"/>
      <c r="P79" s="518"/>
      <c r="S79" s="513"/>
      <c r="T79" s="514"/>
      <c r="U79" s="514"/>
      <c r="V79" s="514"/>
      <c r="W79" s="519"/>
      <c r="X79" s="407"/>
      <c r="Y79" s="518"/>
    </row>
    <row r="80" spans="1:25" ht="52.8">
      <c r="A80" s="508" t="s">
        <v>69</v>
      </c>
      <c r="B80" s="509" t="s">
        <v>75</v>
      </c>
      <c r="C80" s="522" t="s">
        <v>251</v>
      </c>
      <c r="D80" s="509" t="s">
        <v>9</v>
      </c>
      <c r="E80" s="511" t="s">
        <v>161</v>
      </c>
      <c r="F80" s="400"/>
      <c r="G80" s="512">
        <f t="shared" si="0"/>
        <v>0</v>
      </c>
      <c r="J80" s="513" t="s">
        <v>69</v>
      </c>
      <c r="K80" s="514" t="s">
        <v>75</v>
      </c>
      <c r="L80" s="523" t="s">
        <v>251</v>
      </c>
      <c r="M80" s="514" t="s">
        <v>9</v>
      </c>
      <c r="N80" s="516">
        <f>E80*0.3</f>
        <v>1.2</v>
      </c>
      <c r="O80" s="408"/>
      <c r="P80" s="518">
        <f t="shared" si="1"/>
        <v>0</v>
      </c>
      <c r="S80" s="513" t="s">
        <v>69</v>
      </c>
      <c r="T80" s="514" t="s">
        <v>75</v>
      </c>
      <c r="U80" s="523" t="s">
        <v>251</v>
      </c>
      <c r="V80" s="514" t="s">
        <v>9</v>
      </c>
      <c r="W80" s="516">
        <f>E80*0.7</f>
        <v>2.8</v>
      </c>
      <c r="X80" s="408"/>
      <c r="Y80" s="518">
        <f t="shared" si="2"/>
        <v>0</v>
      </c>
    </row>
    <row r="81" spans="1:25">
      <c r="A81" s="508"/>
      <c r="B81" s="509"/>
      <c r="C81" s="526"/>
      <c r="D81" s="509"/>
      <c r="E81" s="511"/>
      <c r="F81" s="400"/>
      <c r="G81" s="512"/>
      <c r="J81" s="513"/>
      <c r="K81" s="514"/>
      <c r="L81" s="527"/>
      <c r="M81" s="514"/>
      <c r="N81" s="519"/>
      <c r="O81" s="408"/>
      <c r="P81" s="518"/>
      <c r="S81" s="513"/>
      <c r="T81" s="514"/>
      <c r="U81" s="527"/>
      <c r="V81" s="514"/>
      <c r="W81" s="519"/>
      <c r="X81" s="408"/>
      <c r="Y81" s="518"/>
    </row>
    <row r="82" spans="1:25" ht="52.8">
      <c r="A82" s="508" t="s">
        <v>70</v>
      </c>
      <c r="B82" s="509" t="s">
        <v>59</v>
      </c>
      <c r="C82" s="510" t="s">
        <v>306</v>
      </c>
      <c r="D82" s="520" t="s">
        <v>3</v>
      </c>
      <c r="E82" s="511" t="s">
        <v>93</v>
      </c>
      <c r="F82" s="401"/>
      <c r="G82" s="512">
        <f t="shared" si="0"/>
        <v>0</v>
      </c>
      <c r="J82" s="513" t="s">
        <v>70</v>
      </c>
      <c r="K82" s="514" t="s">
        <v>59</v>
      </c>
      <c r="L82" s="515" t="s">
        <v>306</v>
      </c>
      <c r="M82" s="521" t="s">
        <v>3</v>
      </c>
      <c r="N82" s="516">
        <f>E82*0.3</f>
        <v>0.6</v>
      </c>
      <c r="O82" s="407"/>
      <c r="P82" s="518">
        <f t="shared" si="1"/>
        <v>0</v>
      </c>
      <c r="S82" s="513" t="s">
        <v>70</v>
      </c>
      <c r="T82" s="514" t="s">
        <v>59</v>
      </c>
      <c r="U82" s="515" t="s">
        <v>306</v>
      </c>
      <c r="V82" s="521" t="s">
        <v>3</v>
      </c>
      <c r="W82" s="516">
        <f>E82*0.7</f>
        <v>1.4</v>
      </c>
      <c r="X82" s="407"/>
      <c r="Y82" s="518">
        <f t="shared" si="2"/>
        <v>0</v>
      </c>
    </row>
    <row r="83" spans="1:25">
      <c r="A83" s="508"/>
      <c r="B83" s="509"/>
      <c r="C83" s="510"/>
      <c r="D83" s="509"/>
      <c r="E83" s="511"/>
      <c r="F83" s="401"/>
      <c r="G83" s="512"/>
      <c r="J83" s="513"/>
      <c r="K83" s="514"/>
      <c r="L83" s="515"/>
      <c r="M83" s="514"/>
      <c r="N83" s="519"/>
      <c r="O83" s="407"/>
      <c r="P83" s="518"/>
      <c r="S83" s="513"/>
      <c r="T83" s="514"/>
      <c r="U83" s="515"/>
      <c r="V83" s="514"/>
      <c r="W83" s="519"/>
      <c r="X83" s="407"/>
      <c r="Y83" s="518"/>
    </row>
    <row r="84" spans="1:25" ht="66">
      <c r="A84" s="508" t="s">
        <v>123</v>
      </c>
      <c r="B84" s="511" t="s">
        <v>59</v>
      </c>
      <c r="C84" s="528" t="s">
        <v>252</v>
      </c>
      <c r="D84" s="520" t="s">
        <v>5</v>
      </c>
      <c r="E84" s="511" t="s">
        <v>248</v>
      </c>
      <c r="F84" s="401"/>
      <c r="G84" s="512">
        <f t="shared" si="0"/>
        <v>0</v>
      </c>
      <c r="J84" s="513" t="s">
        <v>123</v>
      </c>
      <c r="K84" s="516" t="s">
        <v>59</v>
      </c>
      <c r="L84" s="529" t="s">
        <v>252</v>
      </c>
      <c r="M84" s="521" t="s">
        <v>5</v>
      </c>
      <c r="N84" s="516">
        <f>E84*0.3</f>
        <v>39.299999999999997</v>
      </c>
      <c r="O84" s="407"/>
      <c r="P84" s="518">
        <f t="shared" si="1"/>
        <v>0</v>
      </c>
      <c r="S84" s="513" t="s">
        <v>123</v>
      </c>
      <c r="T84" s="516" t="s">
        <v>59</v>
      </c>
      <c r="U84" s="529" t="s">
        <v>252</v>
      </c>
      <c r="V84" s="521" t="s">
        <v>5</v>
      </c>
      <c r="W84" s="516">
        <f>E84*0.7</f>
        <v>91.699999999999989</v>
      </c>
      <c r="X84" s="407"/>
      <c r="Y84" s="518">
        <f t="shared" si="2"/>
        <v>0</v>
      </c>
    </row>
    <row r="85" spans="1:25">
      <c r="A85" s="508"/>
      <c r="B85" s="511"/>
      <c r="C85" s="510"/>
      <c r="D85" s="509"/>
      <c r="E85" s="511"/>
      <c r="F85" s="401"/>
      <c r="G85" s="512"/>
      <c r="J85" s="513"/>
      <c r="K85" s="516"/>
      <c r="L85" s="515"/>
      <c r="M85" s="514"/>
      <c r="N85" s="519"/>
      <c r="O85" s="407"/>
      <c r="P85" s="518"/>
      <c r="S85" s="513"/>
      <c r="T85" s="516"/>
      <c r="U85" s="515"/>
      <c r="V85" s="514"/>
      <c r="W85" s="519"/>
      <c r="X85" s="407"/>
      <c r="Y85" s="518"/>
    </row>
    <row r="86" spans="1:25" ht="66">
      <c r="A86" s="508" t="s">
        <v>175</v>
      </c>
      <c r="B86" s="511" t="s">
        <v>59</v>
      </c>
      <c r="C86" s="528" t="s">
        <v>253</v>
      </c>
      <c r="D86" s="520" t="s">
        <v>5</v>
      </c>
      <c r="E86" s="511" t="s">
        <v>307</v>
      </c>
      <c r="F86" s="401"/>
      <c r="G86" s="512">
        <f t="shared" si="0"/>
        <v>0</v>
      </c>
      <c r="J86" s="513" t="s">
        <v>175</v>
      </c>
      <c r="K86" s="516" t="s">
        <v>59</v>
      </c>
      <c r="L86" s="529" t="s">
        <v>253</v>
      </c>
      <c r="M86" s="521" t="s">
        <v>5</v>
      </c>
      <c r="N86" s="516">
        <f>E86*0.3</f>
        <v>40.5</v>
      </c>
      <c r="O86" s="407"/>
      <c r="P86" s="518">
        <f t="shared" si="1"/>
        <v>0</v>
      </c>
      <c r="S86" s="513" t="s">
        <v>175</v>
      </c>
      <c r="T86" s="516" t="s">
        <v>59</v>
      </c>
      <c r="U86" s="529" t="s">
        <v>253</v>
      </c>
      <c r="V86" s="521" t="s">
        <v>5</v>
      </c>
      <c r="W86" s="516">
        <f>E86*0.7</f>
        <v>94.5</v>
      </c>
      <c r="X86" s="407"/>
      <c r="Y86" s="518">
        <f t="shared" si="2"/>
        <v>0</v>
      </c>
    </row>
    <row r="87" spans="1:25">
      <c r="A87" s="508"/>
      <c r="B87" s="511"/>
      <c r="C87" s="528"/>
      <c r="D87" s="520"/>
      <c r="E87" s="511"/>
      <c r="F87" s="401"/>
      <c r="G87" s="512"/>
      <c r="J87" s="513"/>
      <c r="K87" s="516"/>
      <c r="L87" s="529"/>
      <c r="M87" s="521"/>
      <c r="N87" s="519"/>
      <c r="O87" s="407"/>
      <c r="P87" s="518"/>
      <c r="S87" s="513"/>
      <c r="T87" s="516"/>
      <c r="U87" s="529"/>
      <c r="V87" s="521"/>
      <c r="W87" s="519"/>
      <c r="X87" s="407"/>
      <c r="Y87" s="518"/>
    </row>
    <row r="88" spans="1:25" ht="39.6">
      <c r="A88" s="508" t="s">
        <v>71</v>
      </c>
      <c r="B88" s="511" t="s">
        <v>59</v>
      </c>
      <c r="C88" s="522" t="s">
        <v>164</v>
      </c>
      <c r="D88" s="520" t="s">
        <v>6</v>
      </c>
      <c r="E88" s="511" t="s">
        <v>224</v>
      </c>
      <c r="F88" s="401"/>
      <c r="G88" s="512">
        <f t="shared" si="0"/>
        <v>0</v>
      </c>
      <c r="J88" s="513" t="s">
        <v>71</v>
      </c>
      <c r="K88" s="516" t="s">
        <v>59</v>
      </c>
      <c r="L88" s="523" t="s">
        <v>164</v>
      </c>
      <c r="M88" s="521" t="s">
        <v>6</v>
      </c>
      <c r="N88" s="516">
        <f>E88*0.3</f>
        <v>4.8</v>
      </c>
      <c r="O88" s="407"/>
      <c r="P88" s="518">
        <f t="shared" si="1"/>
        <v>0</v>
      </c>
      <c r="S88" s="513" t="s">
        <v>71</v>
      </c>
      <c r="T88" s="516" t="s">
        <v>59</v>
      </c>
      <c r="U88" s="523" t="s">
        <v>164</v>
      </c>
      <c r="V88" s="521" t="s">
        <v>6</v>
      </c>
      <c r="W88" s="516">
        <f>E88*0.7</f>
        <v>11.2</v>
      </c>
      <c r="X88" s="407"/>
      <c r="Y88" s="518">
        <f t="shared" si="2"/>
        <v>0</v>
      </c>
    </row>
    <row r="89" spans="1:25">
      <c r="A89" s="508"/>
      <c r="B89" s="511"/>
      <c r="C89" s="522"/>
      <c r="D89" s="520"/>
      <c r="E89" s="511"/>
      <c r="F89" s="401"/>
      <c r="G89" s="512"/>
      <c r="J89" s="513"/>
      <c r="K89" s="516"/>
      <c r="L89" s="523"/>
      <c r="M89" s="521"/>
      <c r="N89" s="519"/>
      <c r="O89" s="407"/>
      <c r="P89" s="518"/>
      <c r="S89" s="513"/>
      <c r="T89" s="516"/>
      <c r="U89" s="523"/>
      <c r="V89" s="521"/>
      <c r="W89" s="519"/>
      <c r="X89" s="407"/>
      <c r="Y89" s="518"/>
    </row>
    <row r="90" spans="1:25" ht="52.8">
      <c r="A90" s="508" t="s">
        <v>72</v>
      </c>
      <c r="B90" s="511" t="s">
        <v>59</v>
      </c>
      <c r="C90" s="522" t="s">
        <v>163</v>
      </c>
      <c r="D90" s="520" t="s">
        <v>6</v>
      </c>
      <c r="E90" s="511" t="s">
        <v>249</v>
      </c>
      <c r="F90" s="401"/>
      <c r="G90" s="512">
        <f t="shared" si="0"/>
        <v>0</v>
      </c>
      <c r="J90" s="513" t="s">
        <v>72</v>
      </c>
      <c r="K90" s="516" t="s">
        <v>59</v>
      </c>
      <c r="L90" s="523" t="s">
        <v>163</v>
      </c>
      <c r="M90" s="521" t="s">
        <v>6</v>
      </c>
      <c r="N90" s="516">
        <f>E90*0.3</f>
        <v>6.6</v>
      </c>
      <c r="O90" s="407"/>
      <c r="P90" s="518">
        <f t="shared" si="1"/>
        <v>0</v>
      </c>
      <c r="S90" s="513" t="s">
        <v>72</v>
      </c>
      <c r="T90" s="516" t="s">
        <v>59</v>
      </c>
      <c r="U90" s="523" t="s">
        <v>163</v>
      </c>
      <c r="V90" s="521" t="s">
        <v>6</v>
      </c>
      <c r="W90" s="516">
        <f>E90*0.7</f>
        <v>15.399999999999999</v>
      </c>
      <c r="X90" s="407"/>
      <c r="Y90" s="518">
        <f t="shared" si="2"/>
        <v>0</v>
      </c>
    </row>
    <row r="91" spans="1:25">
      <c r="A91" s="508"/>
      <c r="B91" s="511"/>
      <c r="C91" s="522"/>
      <c r="D91" s="520"/>
      <c r="E91" s="511"/>
      <c r="F91" s="401"/>
      <c r="G91" s="512"/>
      <c r="J91" s="513"/>
      <c r="K91" s="516"/>
      <c r="L91" s="523"/>
      <c r="M91" s="521"/>
      <c r="N91" s="519"/>
      <c r="O91" s="407"/>
      <c r="P91" s="518"/>
      <c r="S91" s="513"/>
      <c r="T91" s="516"/>
      <c r="U91" s="523"/>
      <c r="V91" s="521"/>
      <c r="W91" s="519"/>
      <c r="X91" s="407"/>
      <c r="Y91" s="518"/>
    </row>
    <row r="92" spans="1:25" ht="39.6">
      <c r="A92" s="508" t="s">
        <v>119</v>
      </c>
      <c r="B92" s="511" t="s">
        <v>59</v>
      </c>
      <c r="C92" s="522" t="s">
        <v>171</v>
      </c>
      <c r="D92" s="520" t="s">
        <v>6</v>
      </c>
      <c r="E92" s="511" t="s">
        <v>249</v>
      </c>
      <c r="F92" s="401"/>
      <c r="G92" s="512">
        <f t="shared" si="0"/>
        <v>0</v>
      </c>
      <c r="J92" s="513" t="s">
        <v>119</v>
      </c>
      <c r="K92" s="516" t="s">
        <v>59</v>
      </c>
      <c r="L92" s="523" t="s">
        <v>171</v>
      </c>
      <c r="M92" s="521" t="s">
        <v>6</v>
      </c>
      <c r="N92" s="516">
        <f>E92*0.3</f>
        <v>6.6</v>
      </c>
      <c r="O92" s="407"/>
      <c r="P92" s="518">
        <f t="shared" si="1"/>
        <v>0</v>
      </c>
      <c r="S92" s="513" t="s">
        <v>119</v>
      </c>
      <c r="T92" s="516" t="s">
        <v>59</v>
      </c>
      <c r="U92" s="523" t="s">
        <v>171</v>
      </c>
      <c r="V92" s="521" t="s">
        <v>6</v>
      </c>
      <c r="W92" s="516">
        <f>E92*0.7</f>
        <v>15.399999999999999</v>
      </c>
      <c r="X92" s="407"/>
      <c r="Y92" s="518">
        <f t="shared" si="2"/>
        <v>0</v>
      </c>
    </row>
    <row r="93" spans="1:25">
      <c r="A93" s="508"/>
      <c r="B93" s="509"/>
      <c r="C93" s="510"/>
      <c r="D93" s="509"/>
      <c r="E93" s="511"/>
      <c r="F93" s="401"/>
      <c r="G93" s="512"/>
      <c r="J93" s="513"/>
      <c r="K93" s="514"/>
      <c r="L93" s="515"/>
      <c r="M93" s="514"/>
      <c r="N93" s="519"/>
      <c r="O93" s="407"/>
      <c r="P93" s="518"/>
      <c r="S93" s="513"/>
      <c r="T93" s="514"/>
      <c r="U93" s="515"/>
      <c r="V93" s="514"/>
      <c r="W93" s="519"/>
      <c r="X93" s="407"/>
      <c r="Y93" s="518"/>
    </row>
    <row r="94" spans="1:25">
      <c r="A94" s="508"/>
      <c r="B94" s="509"/>
      <c r="C94" s="530" t="s">
        <v>7</v>
      </c>
      <c r="D94" s="509"/>
      <c r="E94" s="511"/>
      <c r="F94" s="401"/>
      <c r="G94" s="531">
        <f>SUM(G58:G93)</f>
        <v>0</v>
      </c>
      <c r="J94" s="513"/>
      <c r="K94" s="514"/>
      <c r="L94" s="532" t="s">
        <v>7</v>
      </c>
      <c r="M94" s="514"/>
      <c r="N94" s="519"/>
      <c r="O94" s="407"/>
      <c r="P94" s="533">
        <f>SUM(P58:P93)</f>
        <v>0</v>
      </c>
      <c r="S94" s="513"/>
      <c r="T94" s="514"/>
      <c r="U94" s="532" t="s">
        <v>7</v>
      </c>
      <c r="V94" s="514"/>
      <c r="W94" s="519"/>
      <c r="X94" s="407"/>
      <c r="Y94" s="533">
        <f>SUM(Y58:Y93)</f>
        <v>0</v>
      </c>
    </row>
    <row r="95" spans="1:25">
      <c r="A95" s="508"/>
      <c r="B95" s="509"/>
      <c r="C95" s="530"/>
      <c r="D95" s="509"/>
      <c r="E95" s="511"/>
      <c r="F95" s="401"/>
      <c r="G95" s="531"/>
      <c r="J95" s="513"/>
      <c r="K95" s="514"/>
      <c r="L95" s="532"/>
      <c r="M95" s="514"/>
      <c r="N95" s="519"/>
      <c r="O95" s="407"/>
      <c r="P95" s="533"/>
      <c r="S95" s="513"/>
      <c r="T95" s="514"/>
      <c r="U95" s="532"/>
      <c r="V95" s="514"/>
      <c r="W95" s="519"/>
      <c r="X95" s="407"/>
      <c r="Y95" s="533"/>
    </row>
    <row r="96" spans="1:25">
      <c r="A96" s="508"/>
      <c r="B96" s="509"/>
      <c r="C96" s="530"/>
      <c r="D96" s="509"/>
      <c r="E96" s="511"/>
      <c r="F96" s="401"/>
      <c r="G96" s="531"/>
      <c r="J96" s="513"/>
      <c r="K96" s="514"/>
      <c r="L96" s="532"/>
      <c r="M96" s="514"/>
      <c r="N96" s="519"/>
      <c r="O96" s="407"/>
      <c r="P96" s="533"/>
      <c r="S96" s="513"/>
      <c r="T96" s="514"/>
      <c r="U96" s="532"/>
      <c r="V96" s="514"/>
      <c r="W96" s="519"/>
      <c r="X96" s="407"/>
      <c r="Y96" s="533"/>
    </row>
    <row r="97" spans="1:25">
      <c r="A97" s="508"/>
      <c r="B97" s="509"/>
      <c r="C97" s="509"/>
      <c r="D97" s="509"/>
      <c r="E97" s="511"/>
      <c r="F97" s="401"/>
      <c r="G97" s="466"/>
      <c r="J97" s="513"/>
      <c r="K97" s="514"/>
      <c r="L97" s="514"/>
      <c r="M97" s="514"/>
      <c r="N97" s="519"/>
      <c r="O97" s="407"/>
      <c r="P97" s="534"/>
      <c r="S97" s="513"/>
      <c r="T97" s="514"/>
      <c r="U97" s="514"/>
      <c r="V97" s="514"/>
      <c r="W97" s="519"/>
      <c r="X97" s="407"/>
      <c r="Y97" s="534"/>
    </row>
    <row r="98" spans="1:25">
      <c r="A98" s="535" t="s">
        <v>13</v>
      </c>
      <c r="B98" s="530"/>
      <c r="C98" s="530" t="s">
        <v>8</v>
      </c>
      <c r="D98" s="509"/>
      <c r="E98" s="511"/>
      <c r="F98" s="401"/>
      <c r="G98" s="466"/>
      <c r="J98" s="536" t="s">
        <v>13</v>
      </c>
      <c r="K98" s="532"/>
      <c r="L98" s="532" t="s">
        <v>8</v>
      </c>
      <c r="M98" s="514"/>
      <c r="N98" s="519"/>
      <c r="O98" s="407"/>
      <c r="P98" s="534"/>
      <c r="S98" s="536" t="s">
        <v>13</v>
      </c>
      <c r="T98" s="532"/>
      <c r="U98" s="532" t="s">
        <v>8</v>
      </c>
      <c r="V98" s="514"/>
      <c r="W98" s="519"/>
      <c r="X98" s="407"/>
      <c r="Y98" s="534"/>
    </row>
    <row r="99" spans="1:25">
      <c r="A99" s="508"/>
      <c r="B99" s="509"/>
      <c r="C99" s="509"/>
      <c r="D99" s="509"/>
      <c r="E99" s="511"/>
      <c r="F99" s="401"/>
      <c r="G99" s="466"/>
      <c r="J99" s="513"/>
      <c r="K99" s="514"/>
      <c r="L99" s="514"/>
      <c r="M99" s="514"/>
      <c r="N99" s="519"/>
      <c r="O99" s="407"/>
      <c r="P99" s="534"/>
      <c r="S99" s="513"/>
      <c r="T99" s="514"/>
      <c r="U99" s="514"/>
      <c r="V99" s="514"/>
      <c r="W99" s="519"/>
      <c r="X99" s="407"/>
      <c r="Y99" s="534"/>
    </row>
    <row r="100" spans="1:25" ht="52.8">
      <c r="A100" s="508" t="s">
        <v>22</v>
      </c>
      <c r="B100" s="509" t="s">
        <v>254</v>
      </c>
      <c r="C100" s="522" t="s">
        <v>255</v>
      </c>
      <c r="D100" s="520" t="s">
        <v>6</v>
      </c>
      <c r="E100" s="511" t="s">
        <v>285</v>
      </c>
      <c r="F100" s="401"/>
      <c r="G100" s="512">
        <f t="shared" ref="G100:G142" si="3">ROUND(E100*F100,2)</f>
        <v>0</v>
      </c>
      <c r="J100" s="513" t="s">
        <v>22</v>
      </c>
      <c r="K100" s="514" t="s">
        <v>254</v>
      </c>
      <c r="L100" s="523" t="s">
        <v>255</v>
      </c>
      <c r="M100" s="521" t="s">
        <v>6</v>
      </c>
      <c r="N100" s="516">
        <f>E100*0.3</f>
        <v>813</v>
      </c>
      <c r="O100" s="407"/>
      <c r="P100" s="518">
        <f t="shared" ref="P100:P142" si="4">ROUND(N100*O100,2)</f>
        <v>0</v>
      </c>
      <c r="S100" s="513" t="s">
        <v>22</v>
      </c>
      <c r="T100" s="514" t="s">
        <v>254</v>
      </c>
      <c r="U100" s="523" t="s">
        <v>255</v>
      </c>
      <c r="V100" s="521" t="s">
        <v>6</v>
      </c>
      <c r="W100" s="516">
        <f>E100*0.7</f>
        <v>1896.9999999999998</v>
      </c>
      <c r="X100" s="407"/>
      <c r="Y100" s="518">
        <f t="shared" ref="Y100:Y142" si="5">ROUND(W100*X100,2)</f>
        <v>0</v>
      </c>
    </row>
    <row r="101" spans="1:25">
      <c r="A101" s="508"/>
      <c r="B101" s="509"/>
      <c r="C101" s="509"/>
      <c r="D101" s="509"/>
      <c r="E101" s="511"/>
      <c r="F101" s="401"/>
      <c r="G101" s="512"/>
      <c r="J101" s="513"/>
      <c r="K101" s="514"/>
      <c r="L101" s="514"/>
      <c r="M101" s="514"/>
      <c r="N101" s="519"/>
      <c r="O101" s="407"/>
      <c r="P101" s="518"/>
      <c r="S101" s="513"/>
      <c r="T101" s="514"/>
      <c r="U101" s="514"/>
      <c r="V101" s="514"/>
      <c r="W101" s="519"/>
      <c r="X101" s="407"/>
      <c r="Y101" s="518"/>
    </row>
    <row r="102" spans="1:25" ht="52.8">
      <c r="A102" s="508" t="s">
        <v>23</v>
      </c>
      <c r="B102" s="509" t="s">
        <v>76</v>
      </c>
      <c r="C102" s="522" t="s">
        <v>565</v>
      </c>
      <c r="D102" s="520" t="s">
        <v>9</v>
      </c>
      <c r="E102" s="511" t="s">
        <v>568</v>
      </c>
      <c r="F102" s="401"/>
      <c r="G102" s="512">
        <f t="shared" si="3"/>
        <v>0</v>
      </c>
      <c r="J102" s="513" t="s">
        <v>23</v>
      </c>
      <c r="K102" s="514" t="s">
        <v>76</v>
      </c>
      <c r="L102" s="523" t="s">
        <v>565</v>
      </c>
      <c r="M102" s="521" t="s">
        <v>9</v>
      </c>
      <c r="N102" s="516">
        <f>E102*0.3</f>
        <v>72</v>
      </c>
      <c r="O102" s="407"/>
      <c r="P102" s="518">
        <f t="shared" si="4"/>
        <v>0</v>
      </c>
      <c r="S102" s="513" t="s">
        <v>23</v>
      </c>
      <c r="T102" s="514" t="s">
        <v>76</v>
      </c>
      <c r="U102" s="523" t="s">
        <v>565</v>
      </c>
      <c r="V102" s="521" t="s">
        <v>9</v>
      </c>
      <c r="W102" s="516">
        <f>E102*0.7</f>
        <v>168</v>
      </c>
      <c r="X102" s="407"/>
      <c r="Y102" s="518">
        <f t="shared" si="5"/>
        <v>0</v>
      </c>
    </row>
    <row r="103" spans="1:25">
      <c r="A103" s="508"/>
      <c r="B103" s="509"/>
      <c r="C103" s="509"/>
      <c r="D103" s="509"/>
      <c r="E103" s="511"/>
      <c r="F103" s="401"/>
      <c r="G103" s="512"/>
      <c r="J103" s="513"/>
      <c r="K103" s="514"/>
      <c r="L103" s="514"/>
      <c r="M103" s="514"/>
      <c r="N103" s="519"/>
      <c r="O103" s="407"/>
      <c r="P103" s="518"/>
      <c r="S103" s="513"/>
      <c r="T103" s="514"/>
      <c r="U103" s="514"/>
      <c r="V103" s="514"/>
      <c r="W103" s="519"/>
      <c r="X103" s="407"/>
      <c r="Y103" s="518"/>
    </row>
    <row r="104" spans="1:25" ht="39.6">
      <c r="A104" s="508" t="s">
        <v>24</v>
      </c>
      <c r="B104" s="509" t="s">
        <v>76</v>
      </c>
      <c r="C104" s="522" t="s">
        <v>566</v>
      </c>
      <c r="D104" s="509" t="s">
        <v>9</v>
      </c>
      <c r="E104" s="511" t="s">
        <v>567</v>
      </c>
      <c r="F104" s="401"/>
      <c r="G104" s="512">
        <f t="shared" si="3"/>
        <v>0</v>
      </c>
      <c r="J104" s="513" t="s">
        <v>24</v>
      </c>
      <c r="K104" s="514" t="s">
        <v>76</v>
      </c>
      <c r="L104" s="523" t="s">
        <v>566</v>
      </c>
      <c r="M104" s="514" t="s">
        <v>9</v>
      </c>
      <c r="N104" s="516">
        <f>E104*0.3</f>
        <v>63</v>
      </c>
      <c r="O104" s="407"/>
      <c r="P104" s="518">
        <f t="shared" si="4"/>
        <v>0</v>
      </c>
      <c r="S104" s="513" t="s">
        <v>24</v>
      </c>
      <c r="T104" s="514" t="s">
        <v>76</v>
      </c>
      <c r="U104" s="523" t="s">
        <v>566</v>
      </c>
      <c r="V104" s="514" t="s">
        <v>9</v>
      </c>
      <c r="W104" s="516">
        <f>E104*0.7</f>
        <v>147</v>
      </c>
      <c r="X104" s="407"/>
      <c r="Y104" s="518">
        <f t="shared" si="5"/>
        <v>0</v>
      </c>
    </row>
    <row r="105" spans="1:25">
      <c r="A105" s="508"/>
      <c r="B105" s="509"/>
      <c r="C105" s="509"/>
      <c r="D105" s="509"/>
      <c r="E105" s="511"/>
      <c r="F105" s="401"/>
      <c r="G105" s="512"/>
      <c r="J105" s="513"/>
      <c r="K105" s="514"/>
      <c r="L105" s="514"/>
      <c r="M105" s="514"/>
      <c r="N105" s="519"/>
      <c r="O105" s="407"/>
      <c r="P105" s="518"/>
      <c r="S105" s="513"/>
      <c r="T105" s="514"/>
      <c r="U105" s="514"/>
      <c r="V105" s="514"/>
      <c r="W105" s="519"/>
      <c r="X105" s="407"/>
      <c r="Y105" s="518"/>
    </row>
    <row r="106" spans="1:25" ht="39.6">
      <c r="A106" s="508" t="s">
        <v>25</v>
      </c>
      <c r="B106" s="509" t="s">
        <v>28</v>
      </c>
      <c r="C106" s="510" t="s">
        <v>78</v>
      </c>
      <c r="D106" s="509" t="s">
        <v>9</v>
      </c>
      <c r="E106" s="511" t="s">
        <v>571</v>
      </c>
      <c r="F106" s="401"/>
      <c r="G106" s="512">
        <f t="shared" si="3"/>
        <v>0</v>
      </c>
      <c r="J106" s="513" t="s">
        <v>25</v>
      </c>
      <c r="K106" s="514" t="s">
        <v>28</v>
      </c>
      <c r="L106" s="515" t="s">
        <v>78</v>
      </c>
      <c r="M106" s="514" t="s">
        <v>9</v>
      </c>
      <c r="N106" s="516">
        <f>E106*0.3</f>
        <v>243</v>
      </c>
      <c r="O106" s="407"/>
      <c r="P106" s="518">
        <f t="shared" si="4"/>
        <v>0</v>
      </c>
      <c r="S106" s="513" t="s">
        <v>25</v>
      </c>
      <c r="T106" s="514" t="s">
        <v>28</v>
      </c>
      <c r="U106" s="515" t="s">
        <v>78</v>
      </c>
      <c r="V106" s="514" t="s">
        <v>9</v>
      </c>
      <c r="W106" s="516">
        <f>E106*0.7</f>
        <v>567</v>
      </c>
      <c r="X106" s="407"/>
      <c r="Y106" s="518">
        <f t="shared" si="5"/>
        <v>0</v>
      </c>
    </row>
    <row r="107" spans="1:25">
      <c r="A107" s="508"/>
      <c r="B107" s="509"/>
      <c r="C107" s="509"/>
      <c r="D107" s="509"/>
      <c r="E107" s="511"/>
      <c r="F107" s="401"/>
      <c r="G107" s="512"/>
      <c r="J107" s="513"/>
      <c r="K107" s="514"/>
      <c r="L107" s="514"/>
      <c r="M107" s="514"/>
      <c r="N107" s="519"/>
      <c r="O107" s="407"/>
      <c r="P107" s="518"/>
      <c r="S107" s="513"/>
      <c r="T107" s="514"/>
      <c r="U107" s="514"/>
      <c r="V107" s="514"/>
      <c r="W107" s="519"/>
      <c r="X107" s="407"/>
      <c r="Y107" s="518"/>
    </row>
    <row r="108" spans="1:25" ht="66">
      <c r="A108" s="508" t="s">
        <v>26</v>
      </c>
      <c r="B108" s="509" t="s">
        <v>77</v>
      </c>
      <c r="C108" s="522" t="s">
        <v>569</v>
      </c>
      <c r="D108" s="509" t="s">
        <v>9</v>
      </c>
      <c r="E108" s="511" t="s">
        <v>570</v>
      </c>
      <c r="F108" s="401"/>
      <c r="G108" s="512">
        <f t="shared" si="3"/>
        <v>0</v>
      </c>
      <c r="J108" s="513" t="s">
        <v>26</v>
      </c>
      <c r="K108" s="514" t="s">
        <v>77</v>
      </c>
      <c r="L108" s="523" t="s">
        <v>569</v>
      </c>
      <c r="M108" s="514" t="s">
        <v>9</v>
      </c>
      <c r="N108" s="516">
        <f>E108*0.3</f>
        <v>13.799999999999999</v>
      </c>
      <c r="O108" s="407"/>
      <c r="P108" s="518">
        <f t="shared" si="4"/>
        <v>0</v>
      </c>
      <c r="S108" s="513" t="s">
        <v>26</v>
      </c>
      <c r="T108" s="514" t="s">
        <v>77</v>
      </c>
      <c r="U108" s="523" t="s">
        <v>569</v>
      </c>
      <c r="V108" s="514" t="s">
        <v>9</v>
      </c>
      <c r="W108" s="516">
        <f>E108*0.7</f>
        <v>32.199999999999996</v>
      </c>
      <c r="X108" s="407"/>
      <c r="Y108" s="518">
        <f t="shared" si="5"/>
        <v>0</v>
      </c>
    </row>
    <row r="109" spans="1:25">
      <c r="A109" s="508"/>
      <c r="B109" s="509"/>
      <c r="C109" s="509"/>
      <c r="D109" s="509"/>
      <c r="E109" s="511"/>
      <c r="F109" s="401"/>
      <c r="G109" s="512"/>
      <c r="J109" s="513"/>
      <c r="K109" s="514"/>
      <c r="L109" s="514"/>
      <c r="M109" s="514"/>
      <c r="N109" s="519"/>
      <c r="O109" s="407"/>
      <c r="P109" s="518"/>
      <c r="S109" s="513"/>
      <c r="T109" s="514"/>
      <c r="U109" s="514"/>
      <c r="V109" s="514"/>
      <c r="W109" s="519"/>
      <c r="X109" s="407"/>
      <c r="Y109" s="518"/>
    </row>
    <row r="110" spans="1:25" ht="26.4">
      <c r="A110" s="508" t="s">
        <v>27</v>
      </c>
      <c r="B110" s="509" t="s">
        <v>29</v>
      </c>
      <c r="C110" s="510" t="s">
        <v>572</v>
      </c>
      <c r="D110" s="509" t="s">
        <v>6</v>
      </c>
      <c r="E110" s="511" t="s">
        <v>573</v>
      </c>
      <c r="F110" s="401"/>
      <c r="G110" s="512">
        <f t="shared" si="3"/>
        <v>0</v>
      </c>
      <c r="J110" s="513" t="s">
        <v>27</v>
      </c>
      <c r="K110" s="514" t="s">
        <v>29</v>
      </c>
      <c r="L110" s="515" t="s">
        <v>572</v>
      </c>
      <c r="M110" s="514" t="s">
        <v>6</v>
      </c>
      <c r="N110" s="516">
        <f>E110*0.3</f>
        <v>3252</v>
      </c>
      <c r="O110" s="407"/>
      <c r="P110" s="518">
        <f t="shared" si="4"/>
        <v>0</v>
      </c>
      <c r="S110" s="513" t="s">
        <v>27</v>
      </c>
      <c r="T110" s="514" t="s">
        <v>29</v>
      </c>
      <c r="U110" s="515" t="s">
        <v>572</v>
      </c>
      <c r="V110" s="514" t="s">
        <v>6</v>
      </c>
      <c r="W110" s="516">
        <f>E110*0.7</f>
        <v>7587.9999999999991</v>
      </c>
      <c r="X110" s="407"/>
      <c r="Y110" s="518">
        <f t="shared" si="5"/>
        <v>0</v>
      </c>
    </row>
    <row r="111" spans="1:25">
      <c r="A111" s="508"/>
      <c r="B111" s="509"/>
      <c r="C111" s="510"/>
      <c r="D111" s="509"/>
      <c r="E111" s="511"/>
      <c r="F111" s="401"/>
      <c r="G111" s="512"/>
      <c r="J111" s="513"/>
      <c r="K111" s="514"/>
      <c r="L111" s="515"/>
      <c r="M111" s="514"/>
      <c r="N111" s="519"/>
      <c r="O111" s="407"/>
      <c r="P111" s="518"/>
      <c r="S111" s="513"/>
      <c r="T111" s="514"/>
      <c r="U111" s="515"/>
      <c r="V111" s="514"/>
      <c r="W111" s="519"/>
      <c r="X111" s="407"/>
      <c r="Y111" s="518"/>
    </row>
    <row r="112" spans="1:25" ht="52.8">
      <c r="A112" s="508" t="s">
        <v>138</v>
      </c>
      <c r="B112" s="509" t="s">
        <v>30</v>
      </c>
      <c r="C112" s="510" t="s">
        <v>176</v>
      </c>
      <c r="D112" s="509" t="s">
        <v>6</v>
      </c>
      <c r="E112" s="511" t="s">
        <v>492</v>
      </c>
      <c r="F112" s="401"/>
      <c r="G112" s="512">
        <f t="shared" si="3"/>
        <v>0</v>
      </c>
      <c r="J112" s="513" t="s">
        <v>138</v>
      </c>
      <c r="K112" s="514" t="s">
        <v>30</v>
      </c>
      <c r="L112" s="515" t="s">
        <v>176</v>
      </c>
      <c r="M112" s="514" t="s">
        <v>6</v>
      </c>
      <c r="N112" s="516">
        <f>E112*0.3</f>
        <v>330</v>
      </c>
      <c r="O112" s="407"/>
      <c r="P112" s="518">
        <f t="shared" si="4"/>
        <v>0</v>
      </c>
      <c r="S112" s="513" t="s">
        <v>138</v>
      </c>
      <c r="T112" s="514" t="s">
        <v>30</v>
      </c>
      <c r="U112" s="515" t="s">
        <v>176</v>
      </c>
      <c r="V112" s="514" t="s">
        <v>6</v>
      </c>
      <c r="W112" s="516">
        <f>E112*0.7</f>
        <v>770</v>
      </c>
      <c r="X112" s="407"/>
      <c r="Y112" s="518">
        <f t="shared" si="5"/>
        <v>0</v>
      </c>
    </row>
    <row r="113" spans="1:25">
      <c r="A113" s="508"/>
      <c r="B113" s="509"/>
      <c r="C113" s="509"/>
      <c r="D113" s="509"/>
      <c r="E113" s="511"/>
      <c r="F113" s="401"/>
      <c r="G113" s="512"/>
      <c r="J113" s="513"/>
      <c r="K113" s="514"/>
      <c r="L113" s="514"/>
      <c r="M113" s="514"/>
      <c r="N113" s="519"/>
      <c r="O113" s="407"/>
      <c r="P113" s="518"/>
      <c r="S113" s="513"/>
      <c r="T113" s="514"/>
      <c r="U113" s="514"/>
      <c r="V113" s="514"/>
      <c r="W113" s="519"/>
      <c r="X113" s="407"/>
      <c r="Y113" s="518"/>
    </row>
    <row r="114" spans="1:25" ht="26.4">
      <c r="A114" s="508" t="s">
        <v>139</v>
      </c>
      <c r="B114" s="509" t="s">
        <v>31</v>
      </c>
      <c r="C114" s="510" t="s">
        <v>35</v>
      </c>
      <c r="D114" s="509" t="s">
        <v>6</v>
      </c>
      <c r="E114" s="511" t="s">
        <v>492</v>
      </c>
      <c r="F114" s="401"/>
      <c r="G114" s="512">
        <f t="shared" si="3"/>
        <v>0</v>
      </c>
      <c r="J114" s="513" t="s">
        <v>139</v>
      </c>
      <c r="K114" s="514" t="s">
        <v>31</v>
      </c>
      <c r="L114" s="515" t="s">
        <v>35</v>
      </c>
      <c r="M114" s="514" t="s">
        <v>6</v>
      </c>
      <c r="N114" s="516">
        <f>E114*0.3</f>
        <v>330</v>
      </c>
      <c r="O114" s="407"/>
      <c r="P114" s="518">
        <f t="shared" si="4"/>
        <v>0</v>
      </c>
      <c r="S114" s="513" t="s">
        <v>139</v>
      </c>
      <c r="T114" s="514" t="s">
        <v>31</v>
      </c>
      <c r="U114" s="515" t="s">
        <v>35</v>
      </c>
      <c r="V114" s="514" t="s">
        <v>6</v>
      </c>
      <c r="W114" s="516">
        <f>E114*0.7</f>
        <v>770</v>
      </c>
      <c r="X114" s="407"/>
      <c r="Y114" s="518">
        <f t="shared" si="5"/>
        <v>0</v>
      </c>
    </row>
    <row r="115" spans="1:25">
      <c r="A115" s="508"/>
      <c r="B115" s="511"/>
      <c r="C115" s="509"/>
      <c r="D115" s="509"/>
      <c r="E115" s="511"/>
      <c r="F115" s="401"/>
      <c r="G115" s="512"/>
      <c r="J115" s="513"/>
      <c r="K115" s="516"/>
      <c r="L115" s="514"/>
      <c r="M115" s="514"/>
      <c r="N115" s="519"/>
      <c r="O115" s="407"/>
      <c r="P115" s="518"/>
      <c r="S115" s="513"/>
      <c r="T115" s="516"/>
      <c r="U115" s="514"/>
      <c r="V115" s="514"/>
      <c r="W115" s="519"/>
      <c r="X115" s="407"/>
      <c r="Y115" s="518"/>
    </row>
    <row r="116" spans="1:25" ht="40.200000000000003">
      <c r="A116" s="508" t="s">
        <v>140</v>
      </c>
      <c r="B116" s="511" t="s">
        <v>59</v>
      </c>
      <c r="C116" s="520" t="s">
        <v>728</v>
      </c>
      <c r="D116" s="509" t="s">
        <v>9</v>
      </c>
      <c r="E116" s="511" t="s">
        <v>316</v>
      </c>
      <c r="F116" s="401"/>
      <c r="G116" s="512">
        <f t="shared" si="3"/>
        <v>0</v>
      </c>
      <c r="J116" s="513" t="s">
        <v>140</v>
      </c>
      <c r="K116" s="516" t="s">
        <v>59</v>
      </c>
      <c r="L116" s="521" t="s">
        <v>728</v>
      </c>
      <c r="M116" s="514" t="s">
        <v>9</v>
      </c>
      <c r="N116" s="516">
        <f>E116*0.3</f>
        <v>36</v>
      </c>
      <c r="O116" s="407"/>
      <c r="P116" s="518">
        <f t="shared" si="4"/>
        <v>0</v>
      </c>
      <c r="S116" s="513" t="s">
        <v>140</v>
      </c>
      <c r="T116" s="516" t="s">
        <v>59</v>
      </c>
      <c r="U116" s="521" t="s">
        <v>728</v>
      </c>
      <c r="V116" s="514" t="s">
        <v>9</v>
      </c>
      <c r="W116" s="516">
        <f>E116*0.7</f>
        <v>84</v>
      </c>
      <c r="X116" s="407"/>
      <c r="Y116" s="518">
        <f t="shared" si="5"/>
        <v>0</v>
      </c>
    </row>
    <row r="117" spans="1:25">
      <c r="A117" s="508"/>
      <c r="B117" s="511"/>
      <c r="C117" s="509"/>
      <c r="D117" s="509"/>
      <c r="E117" s="511"/>
      <c r="F117" s="401"/>
      <c r="G117" s="512"/>
      <c r="J117" s="513"/>
      <c r="K117" s="516"/>
      <c r="L117" s="514"/>
      <c r="M117" s="514"/>
      <c r="N117" s="519"/>
      <c r="O117" s="407"/>
      <c r="P117" s="518"/>
      <c r="S117" s="513"/>
      <c r="T117" s="516"/>
      <c r="U117" s="514"/>
      <c r="V117" s="514"/>
      <c r="W117" s="519"/>
      <c r="X117" s="407"/>
      <c r="Y117" s="518"/>
    </row>
    <row r="118" spans="1:25" ht="42">
      <c r="A118" s="508" t="s">
        <v>142</v>
      </c>
      <c r="B118" s="511" t="s">
        <v>579</v>
      </c>
      <c r="C118" s="537" t="s">
        <v>578</v>
      </c>
      <c r="D118" s="520" t="s">
        <v>6</v>
      </c>
      <c r="E118" s="511" t="s">
        <v>581</v>
      </c>
      <c r="F118" s="401"/>
      <c r="G118" s="512">
        <f t="shared" si="3"/>
        <v>0</v>
      </c>
      <c r="J118" s="513" t="s">
        <v>142</v>
      </c>
      <c r="K118" s="516" t="s">
        <v>579</v>
      </c>
      <c r="L118" s="538" t="s">
        <v>578</v>
      </c>
      <c r="M118" s="521" t="s">
        <v>6</v>
      </c>
      <c r="N118" s="516">
        <f>E118*0.3</f>
        <v>3210</v>
      </c>
      <c r="O118" s="407"/>
      <c r="P118" s="518">
        <f t="shared" si="4"/>
        <v>0</v>
      </c>
      <c r="S118" s="513" t="s">
        <v>142</v>
      </c>
      <c r="T118" s="516" t="s">
        <v>579</v>
      </c>
      <c r="U118" s="538" t="s">
        <v>578</v>
      </c>
      <c r="V118" s="521" t="s">
        <v>6</v>
      </c>
      <c r="W118" s="516">
        <f>E118*0.7</f>
        <v>7489.9999999999991</v>
      </c>
      <c r="X118" s="407"/>
      <c r="Y118" s="518">
        <f t="shared" si="5"/>
        <v>0</v>
      </c>
    </row>
    <row r="119" spans="1:25">
      <c r="A119" s="508"/>
      <c r="B119" s="509"/>
      <c r="C119" s="509"/>
      <c r="D119" s="509"/>
      <c r="E119" s="511"/>
      <c r="F119" s="401"/>
      <c r="G119" s="512"/>
      <c r="J119" s="513"/>
      <c r="K119" s="514"/>
      <c r="L119" s="514"/>
      <c r="M119" s="514"/>
      <c r="N119" s="519"/>
      <c r="O119" s="407"/>
      <c r="P119" s="518"/>
      <c r="S119" s="513"/>
      <c r="T119" s="514"/>
      <c r="U119" s="514"/>
      <c r="V119" s="514"/>
      <c r="W119" s="519"/>
      <c r="X119" s="407"/>
      <c r="Y119" s="518"/>
    </row>
    <row r="120" spans="1:25">
      <c r="A120" s="508"/>
      <c r="B120" s="509"/>
      <c r="C120" s="509"/>
      <c r="D120" s="509"/>
      <c r="E120" s="511"/>
      <c r="F120" s="401"/>
      <c r="G120" s="512"/>
      <c r="J120" s="513"/>
      <c r="K120" s="514"/>
      <c r="L120" s="514"/>
      <c r="M120" s="514"/>
      <c r="N120" s="519"/>
      <c r="O120" s="407"/>
      <c r="P120" s="518"/>
      <c r="S120" s="513"/>
      <c r="T120" s="514"/>
      <c r="U120" s="514"/>
      <c r="V120" s="514"/>
      <c r="W120" s="519"/>
      <c r="X120" s="407"/>
      <c r="Y120" s="518"/>
    </row>
    <row r="121" spans="1:25">
      <c r="A121" s="508"/>
      <c r="B121" s="509"/>
      <c r="C121" s="530" t="s">
        <v>10</v>
      </c>
      <c r="D121" s="509"/>
      <c r="E121" s="511"/>
      <c r="F121" s="401"/>
      <c r="G121" s="539">
        <f>SUM(G100:G118)</f>
        <v>0</v>
      </c>
      <c r="J121" s="513"/>
      <c r="K121" s="514"/>
      <c r="L121" s="532" t="s">
        <v>10</v>
      </c>
      <c r="M121" s="514"/>
      <c r="N121" s="519"/>
      <c r="O121" s="407"/>
      <c r="P121" s="540">
        <f>SUM(P100:P118)</f>
        <v>0</v>
      </c>
      <c r="S121" s="513"/>
      <c r="T121" s="514"/>
      <c r="U121" s="532" t="s">
        <v>10</v>
      </c>
      <c r="V121" s="514"/>
      <c r="W121" s="519"/>
      <c r="X121" s="407"/>
      <c r="Y121" s="540">
        <f>SUM(Y100:Y118)</f>
        <v>0</v>
      </c>
    </row>
    <row r="122" spans="1:25">
      <c r="A122" s="508"/>
      <c r="B122" s="509"/>
      <c r="C122" s="530"/>
      <c r="D122" s="509"/>
      <c r="E122" s="511"/>
      <c r="F122" s="401"/>
      <c r="G122" s="512"/>
      <c r="J122" s="513"/>
      <c r="K122" s="514"/>
      <c r="L122" s="532"/>
      <c r="M122" s="514"/>
      <c r="N122" s="519"/>
      <c r="O122" s="407"/>
      <c r="P122" s="518"/>
      <c r="S122" s="513"/>
      <c r="T122" s="514"/>
      <c r="U122" s="532"/>
      <c r="V122" s="514"/>
      <c r="W122" s="519"/>
      <c r="X122" s="407"/>
      <c r="Y122" s="518"/>
    </row>
    <row r="123" spans="1:25">
      <c r="A123" s="508"/>
      <c r="B123" s="509"/>
      <c r="C123" s="509"/>
      <c r="D123" s="509"/>
      <c r="E123" s="511"/>
      <c r="F123" s="401"/>
      <c r="G123" s="512"/>
      <c r="J123" s="513"/>
      <c r="K123" s="514"/>
      <c r="L123" s="514"/>
      <c r="M123" s="514"/>
      <c r="N123" s="519"/>
      <c r="O123" s="407"/>
      <c r="P123" s="518"/>
      <c r="S123" s="513"/>
      <c r="T123" s="514"/>
      <c r="U123" s="514"/>
      <c r="V123" s="514"/>
      <c r="W123" s="519"/>
      <c r="X123" s="407"/>
      <c r="Y123" s="518"/>
    </row>
    <row r="124" spans="1:25">
      <c r="A124" s="535" t="s">
        <v>14</v>
      </c>
      <c r="B124" s="530"/>
      <c r="C124" s="530" t="s">
        <v>38</v>
      </c>
      <c r="D124" s="509"/>
      <c r="E124" s="511"/>
      <c r="F124" s="401"/>
      <c r="G124" s="512"/>
      <c r="J124" s="536" t="s">
        <v>14</v>
      </c>
      <c r="K124" s="532"/>
      <c r="L124" s="532" t="s">
        <v>38</v>
      </c>
      <c r="M124" s="514"/>
      <c r="N124" s="519"/>
      <c r="O124" s="407"/>
      <c r="P124" s="518"/>
      <c r="S124" s="536" t="s">
        <v>14</v>
      </c>
      <c r="T124" s="532"/>
      <c r="U124" s="532" t="s">
        <v>38</v>
      </c>
      <c r="V124" s="514"/>
      <c r="W124" s="519"/>
      <c r="X124" s="407"/>
      <c r="Y124" s="518"/>
    </row>
    <row r="125" spans="1:25">
      <c r="A125" s="508"/>
      <c r="B125" s="509"/>
      <c r="C125" s="509"/>
      <c r="D125" s="509"/>
      <c r="E125" s="511"/>
      <c r="F125" s="401"/>
      <c r="G125" s="512"/>
      <c r="J125" s="513"/>
      <c r="K125" s="514"/>
      <c r="L125" s="514"/>
      <c r="M125" s="514"/>
      <c r="N125" s="519"/>
      <c r="O125" s="407"/>
      <c r="P125" s="518"/>
      <c r="S125" s="513"/>
      <c r="T125" s="514"/>
      <c r="U125" s="514"/>
      <c r="V125" s="514"/>
      <c r="W125" s="519"/>
      <c r="X125" s="407"/>
      <c r="Y125" s="518"/>
    </row>
    <row r="126" spans="1:25" ht="52.8">
      <c r="A126" s="508" t="s">
        <v>39</v>
      </c>
      <c r="B126" s="509" t="s">
        <v>239</v>
      </c>
      <c r="C126" s="510" t="s">
        <v>705</v>
      </c>
      <c r="D126" s="509" t="s">
        <v>9</v>
      </c>
      <c r="E126" s="511" t="s">
        <v>575</v>
      </c>
      <c r="F126" s="401"/>
      <c r="G126" s="512">
        <f t="shared" si="3"/>
        <v>0</v>
      </c>
      <c r="J126" s="513" t="s">
        <v>39</v>
      </c>
      <c r="K126" s="514" t="s">
        <v>239</v>
      </c>
      <c r="L126" s="515" t="s">
        <v>705</v>
      </c>
      <c r="M126" s="514" t="s">
        <v>9</v>
      </c>
      <c r="N126" s="516">
        <f>E126*0.3</f>
        <v>703.8</v>
      </c>
      <c r="O126" s="407"/>
      <c r="P126" s="518">
        <f t="shared" si="4"/>
        <v>0</v>
      </c>
      <c r="S126" s="513" t="s">
        <v>39</v>
      </c>
      <c r="T126" s="514" t="s">
        <v>239</v>
      </c>
      <c r="U126" s="515" t="s">
        <v>705</v>
      </c>
      <c r="V126" s="514" t="s">
        <v>9</v>
      </c>
      <c r="W126" s="516">
        <f>E126*0.7</f>
        <v>1642.1999999999998</v>
      </c>
      <c r="X126" s="407"/>
      <c r="Y126" s="518">
        <f t="shared" si="5"/>
        <v>0</v>
      </c>
    </row>
    <row r="127" spans="1:25">
      <c r="A127" s="508"/>
      <c r="B127" s="509"/>
      <c r="C127" s="510"/>
      <c r="D127" s="509"/>
      <c r="E127" s="511"/>
      <c r="F127" s="401"/>
      <c r="G127" s="512"/>
      <c r="J127" s="513"/>
      <c r="K127" s="514"/>
      <c r="L127" s="515"/>
      <c r="M127" s="514"/>
      <c r="N127" s="519"/>
      <c r="O127" s="407"/>
      <c r="P127" s="518"/>
      <c r="S127" s="513"/>
      <c r="T127" s="514"/>
      <c r="U127" s="515"/>
      <c r="V127" s="514"/>
      <c r="W127" s="519"/>
      <c r="X127" s="407"/>
      <c r="Y127" s="518"/>
    </row>
    <row r="128" spans="1:25" ht="52.8">
      <c r="A128" s="508" t="s">
        <v>266</v>
      </c>
      <c r="B128" s="509" t="s">
        <v>202</v>
      </c>
      <c r="C128" s="541" t="s">
        <v>729</v>
      </c>
      <c r="D128" s="509" t="s">
        <v>9</v>
      </c>
      <c r="E128" s="511" t="s">
        <v>576</v>
      </c>
      <c r="F128" s="401"/>
      <c r="G128" s="512">
        <f t="shared" si="3"/>
        <v>0</v>
      </c>
      <c r="J128" s="513" t="s">
        <v>266</v>
      </c>
      <c r="K128" s="514" t="s">
        <v>202</v>
      </c>
      <c r="L128" s="542" t="s">
        <v>729</v>
      </c>
      <c r="M128" s="514" t="s">
        <v>9</v>
      </c>
      <c r="N128" s="516">
        <f>E128*0.3</f>
        <v>1113.3</v>
      </c>
      <c r="O128" s="407"/>
      <c r="P128" s="518">
        <f t="shared" si="4"/>
        <v>0</v>
      </c>
      <c r="S128" s="513" t="s">
        <v>266</v>
      </c>
      <c r="T128" s="514" t="s">
        <v>202</v>
      </c>
      <c r="U128" s="542" t="s">
        <v>729</v>
      </c>
      <c r="V128" s="514" t="s">
        <v>9</v>
      </c>
      <c r="W128" s="516">
        <f>E128*0.7</f>
        <v>2597.6999999999998</v>
      </c>
      <c r="X128" s="407"/>
      <c r="Y128" s="518">
        <f t="shared" si="5"/>
        <v>0</v>
      </c>
    </row>
    <row r="129" spans="1:25">
      <c r="A129" s="508"/>
      <c r="B129" s="509"/>
      <c r="C129" s="510"/>
      <c r="D129" s="509"/>
      <c r="E129" s="511"/>
      <c r="F129" s="401"/>
      <c r="G129" s="512"/>
      <c r="J129" s="513"/>
      <c r="K129" s="514"/>
      <c r="L129" s="515"/>
      <c r="M129" s="514"/>
      <c r="N129" s="519"/>
      <c r="O129" s="407"/>
      <c r="P129" s="518"/>
      <c r="S129" s="513"/>
      <c r="T129" s="514"/>
      <c r="U129" s="515"/>
      <c r="V129" s="514"/>
      <c r="W129" s="519"/>
      <c r="X129" s="407"/>
      <c r="Y129" s="518"/>
    </row>
    <row r="130" spans="1:25" ht="26.4">
      <c r="A130" s="508" t="s">
        <v>267</v>
      </c>
      <c r="B130" s="509" t="s">
        <v>59</v>
      </c>
      <c r="C130" s="510" t="s">
        <v>79</v>
      </c>
      <c r="D130" s="509" t="s">
        <v>6</v>
      </c>
      <c r="E130" s="511" t="s">
        <v>574</v>
      </c>
      <c r="F130" s="401"/>
      <c r="G130" s="512">
        <f t="shared" si="3"/>
        <v>0</v>
      </c>
      <c r="J130" s="513" t="s">
        <v>267</v>
      </c>
      <c r="K130" s="514" t="s">
        <v>59</v>
      </c>
      <c r="L130" s="515" t="s">
        <v>79</v>
      </c>
      <c r="M130" s="514" t="s">
        <v>6</v>
      </c>
      <c r="N130" s="516">
        <f>E130*0.3</f>
        <v>2554.5</v>
      </c>
      <c r="O130" s="407"/>
      <c r="P130" s="518">
        <f t="shared" si="4"/>
        <v>0</v>
      </c>
      <c r="S130" s="513" t="s">
        <v>267</v>
      </c>
      <c r="T130" s="514" t="s">
        <v>59</v>
      </c>
      <c r="U130" s="515" t="s">
        <v>79</v>
      </c>
      <c r="V130" s="514" t="s">
        <v>6</v>
      </c>
      <c r="W130" s="516">
        <f>E130*0.7</f>
        <v>5960.5</v>
      </c>
      <c r="X130" s="407"/>
      <c r="Y130" s="518">
        <f t="shared" si="5"/>
        <v>0</v>
      </c>
    </row>
    <row r="131" spans="1:25">
      <c r="A131" s="508"/>
      <c r="B131" s="509"/>
      <c r="C131" s="510"/>
      <c r="D131" s="509"/>
      <c r="E131" s="511"/>
      <c r="F131" s="401"/>
      <c r="G131" s="512"/>
      <c r="J131" s="513"/>
      <c r="K131" s="514"/>
      <c r="L131" s="515"/>
      <c r="M131" s="514"/>
      <c r="N131" s="519"/>
      <c r="O131" s="407"/>
      <c r="P131" s="518"/>
      <c r="S131" s="513"/>
      <c r="T131" s="514"/>
      <c r="U131" s="515"/>
      <c r="V131" s="514"/>
      <c r="W131" s="519"/>
      <c r="X131" s="407"/>
      <c r="Y131" s="518"/>
    </row>
    <row r="132" spans="1:25" ht="52.8">
      <c r="A132" s="508" t="s">
        <v>41</v>
      </c>
      <c r="B132" s="530" t="s">
        <v>723</v>
      </c>
      <c r="C132" s="510" t="s">
        <v>1831</v>
      </c>
      <c r="D132" s="520" t="s">
        <v>6</v>
      </c>
      <c r="E132" s="511" t="s">
        <v>577</v>
      </c>
      <c r="F132" s="401"/>
      <c r="G132" s="512">
        <f t="shared" si="3"/>
        <v>0</v>
      </c>
      <c r="J132" s="513" t="s">
        <v>41</v>
      </c>
      <c r="K132" s="532" t="s">
        <v>723</v>
      </c>
      <c r="L132" s="734" t="s">
        <v>1831</v>
      </c>
      <c r="M132" s="521" t="s">
        <v>6</v>
      </c>
      <c r="N132" s="516">
        <f>E132*0.3</f>
        <v>2008.5</v>
      </c>
      <c r="O132" s="407"/>
      <c r="P132" s="518">
        <f t="shared" si="4"/>
        <v>0</v>
      </c>
      <c r="S132" s="513" t="s">
        <v>41</v>
      </c>
      <c r="T132" s="532" t="s">
        <v>723</v>
      </c>
      <c r="U132" s="734" t="s">
        <v>1831</v>
      </c>
      <c r="V132" s="521" t="s">
        <v>6</v>
      </c>
      <c r="W132" s="516">
        <f>E132*0.7</f>
        <v>4686.5</v>
      </c>
      <c r="X132" s="407"/>
      <c r="Y132" s="518">
        <f t="shared" si="5"/>
        <v>0</v>
      </c>
    </row>
    <row r="133" spans="1:25">
      <c r="A133" s="508"/>
      <c r="B133" s="509"/>
      <c r="C133" s="510"/>
      <c r="D133" s="509"/>
      <c r="E133" s="511"/>
      <c r="F133" s="401"/>
      <c r="G133" s="512"/>
      <c r="J133" s="513"/>
      <c r="K133" s="514"/>
      <c r="L133" s="515"/>
      <c r="M133" s="514"/>
      <c r="N133" s="519"/>
      <c r="O133" s="407"/>
      <c r="P133" s="518"/>
      <c r="S133" s="513"/>
      <c r="T133" s="514"/>
      <c r="U133" s="515"/>
      <c r="V133" s="514"/>
      <c r="W133" s="519"/>
      <c r="X133" s="407"/>
      <c r="Y133" s="518"/>
    </row>
    <row r="134" spans="1:25" ht="66">
      <c r="A134" s="508" t="s">
        <v>80</v>
      </c>
      <c r="B134" s="530" t="s">
        <v>724</v>
      </c>
      <c r="C134" s="510" t="s">
        <v>730</v>
      </c>
      <c r="D134" s="520" t="s">
        <v>5</v>
      </c>
      <c r="E134" s="511" t="s">
        <v>298</v>
      </c>
      <c r="F134" s="401"/>
      <c r="G134" s="512">
        <f t="shared" si="3"/>
        <v>0</v>
      </c>
      <c r="J134" s="513" t="s">
        <v>80</v>
      </c>
      <c r="K134" s="532" t="s">
        <v>724</v>
      </c>
      <c r="L134" s="515" t="s">
        <v>730</v>
      </c>
      <c r="M134" s="521" t="s">
        <v>5</v>
      </c>
      <c r="N134" s="516">
        <f>E134*0.3</f>
        <v>435.59999999999997</v>
      </c>
      <c r="O134" s="407"/>
      <c r="P134" s="518">
        <f t="shared" si="4"/>
        <v>0</v>
      </c>
      <c r="S134" s="513" t="s">
        <v>80</v>
      </c>
      <c r="T134" s="532" t="s">
        <v>724</v>
      </c>
      <c r="U134" s="515" t="s">
        <v>730</v>
      </c>
      <c r="V134" s="521" t="s">
        <v>5</v>
      </c>
      <c r="W134" s="516">
        <f>E134*0.7</f>
        <v>1016.4</v>
      </c>
      <c r="X134" s="407"/>
      <c r="Y134" s="518">
        <f t="shared" si="5"/>
        <v>0</v>
      </c>
    </row>
    <row r="135" spans="1:25">
      <c r="A135" s="508"/>
      <c r="B135" s="509"/>
      <c r="C135" s="510"/>
      <c r="D135" s="520"/>
      <c r="E135" s="511"/>
      <c r="F135" s="401"/>
      <c r="G135" s="512"/>
      <c r="J135" s="513"/>
      <c r="K135" s="514"/>
      <c r="L135" s="515"/>
      <c r="M135" s="521"/>
      <c r="N135" s="519"/>
      <c r="O135" s="407"/>
      <c r="P135" s="518"/>
      <c r="S135" s="513"/>
      <c r="T135" s="514"/>
      <c r="U135" s="515"/>
      <c r="V135" s="521"/>
      <c r="W135" s="519"/>
      <c r="X135" s="407"/>
      <c r="Y135" s="518"/>
    </row>
    <row r="136" spans="1:25" ht="132">
      <c r="A136" s="543" t="s">
        <v>89</v>
      </c>
      <c r="B136" s="511" t="s">
        <v>59</v>
      </c>
      <c r="C136" s="528" t="s">
        <v>299</v>
      </c>
      <c r="D136" s="520" t="s">
        <v>6</v>
      </c>
      <c r="E136" s="511" t="s">
        <v>300</v>
      </c>
      <c r="F136" s="401"/>
      <c r="G136" s="512">
        <f t="shared" si="3"/>
        <v>0</v>
      </c>
      <c r="J136" s="544" t="s">
        <v>89</v>
      </c>
      <c r="K136" s="516" t="s">
        <v>59</v>
      </c>
      <c r="L136" s="529" t="s">
        <v>299</v>
      </c>
      <c r="M136" s="521" t="s">
        <v>6</v>
      </c>
      <c r="N136" s="516">
        <f>E136*0.3</f>
        <v>0.40500000000000003</v>
      </c>
      <c r="O136" s="407"/>
      <c r="P136" s="518">
        <f t="shared" si="4"/>
        <v>0</v>
      </c>
      <c r="S136" s="544" t="s">
        <v>89</v>
      </c>
      <c r="T136" s="516" t="s">
        <v>59</v>
      </c>
      <c r="U136" s="529" t="s">
        <v>299</v>
      </c>
      <c r="V136" s="521" t="s">
        <v>6</v>
      </c>
      <c r="W136" s="516">
        <f>E136*0.7</f>
        <v>0.94499999999999995</v>
      </c>
      <c r="X136" s="407"/>
      <c r="Y136" s="518">
        <f t="shared" si="5"/>
        <v>0</v>
      </c>
    </row>
    <row r="137" spans="1:25">
      <c r="A137" s="508"/>
      <c r="B137" s="509"/>
      <c r="C137" s="510"/>
      <c r="D137" s="520"/>
      <c r="E137" s="511"/>
      <c r="F137" s="401"/>
      <c r="G137" s="512"/>
      <c r="J137" s="513"/>
      <c r="K137" s="514"/>
      <c r="L137" s="515"/>
      <c r="M137" s="521"/>
      <c r="N137" s="519"/>
      <c r="O137" s="407"/>
      <c r="P137" s="518"/>
      <c r="S137" s="513"/>
      <c r="T137" s="514"/>
      <c r="U137" s="515"/>
      <c r="V137" s="521"/>
      <c r="W137" s="519"/>
      <c r="X137" s="407"/>
      <c r="Y137" s="518"/>
    </row>
    <row r="138" spans="1:25" ht="52.8">
      <c r="A138" s="508" t="s">
        <v>90</v>
      </c>
      <c r="B138" s="511" t="s">
        <v>59</v>
      </c>
      <c r="C138" s="528" t="s">
        <v>203</v>
      </c>
      <c r="D138" s="520" t="s">
        <v>6</v>
      </c>
      <c r="E138" s="511" t="s">
        <v>297</v>
      </c>
      <c r="F138" s="401"/>
      <c r="G138" s="512">
        <f t="shared" si="3"/>
        <v>0</v>
      </c>
      <c r="J138" s="513" t="s">
        <v>90</v>
      </c>
      <c r="K138" s="516" t="s">
        <v>59</v>
      </c>
      <c r="L138" s="529" t="s">
        <v>203</v>
      </c>
      <c r="M138" s="521" t="s">
        <v>6</v>
      </c>
      <c r="N138" s="516">
        <f>E138*0.3</f>
        <v>88.5</v>
      </c>
      <c r="O138" s="407"/>
      <c r="P138" s="518">
        <f t="shared" si="4"/>
        <v>0</v>
      </c>
      <c r="S138" s="513" t="s">
        <v>90</v>
      </c>
      <c r="T138" s="516" t="s">
        <v>59</v>
      </c>
      <c r="U138" s="529" t="s">
        <v>203</v>
      </c>
      <c r="V138" s="521" t="s">
        <v>6</v>
      </c>
      <c r="W138" s="516">
        <f>E138*0.7</f>
        <v>206.5</v>
      </c>
      <c r="X138" s="407"/>
      <c r="Y138" s="518">
        <f t="shared" si="5"/>
        <v>0</v>
      </c>
    </row>
    <row r="139" spans="1:25">
      <c r="A139" s="508"/>
      <c r="B139" s="511"/>
      <c r="C139" s="510"/>
      <c r="D139" s="520"/>
      <c r="E139" s="511"/>
      <c r="F139" s="401"/>
      <c r="G139" s="512"/>
      <c r="J139" s="513"/>
      <c r="K139" s="516"/>
      <c r="L139" s="515"/>
      <c r="M139" s="521"/>
      <c r="N139" s="519"/>
      <c r="O139" s="407"/>
      <c r="P139" s="518"/>
      <c r="S139" s="513"/>
      <c r="T139" s="516"/>
      <c r="U139" s="515"/>
      <c r="V139" s="521"/>
      <c r="W139" s="519"/>
      <c r="X139" s="407"/>
      <c r="Y139" s="518"/>
    </row>
    <row r="140" spans="1:25" ht="66">
      <c r="A140" s="508" t="s">
        <v>148</v>
      </c>
      <c r="B140" s="511" t="s">
        <v>59</v>
      </c>
      <c r="C140" s="522" t="s">
        <v>582</v>
      </c>
      <c r="D140" s="520" t="s">
        <v>6</v>
      </c>
      <c r="E140" s="511" t="s">
        <v>297</v>
      </c>
      <c r="F140" s="401"/>
      <c r="G140" s="512">
        <f t="shared" si="3"/>
        <v>0</v>
      </c>
      <c r="J140" s="513" t="s">
        <v>148</v>
      </c>
      <c r="K140" s="516" t="s">
        <v>59</v>
      </c>
      <c r="L140" s="523" t="s">
        <v>582</v>
      </c>
      <c r="M140" s="521" t="s">
        <v>6</v>
      </c>
      <c r="N140" s="516">
        <f>E140*0.3</f>
        <v>88.5</v>
      </c>
      <c r="O140" s="407"/>
      <c r="P140" s="518">
        <f t="shared" si="4"/>
        <v>0</v>
      </c>
      <c r="S140" s="513" t="s">
        <v>148</v>
      </c>
      <c r="T140" s="516" t="s">
        <v>59</v>
      </c>
      <c r="U140" s="523" t="s">
        <v>582</v>
      </c>
      <c r="V140" s="521" t="s">
        <v>6</v>
      </c>
      <c r="W140" s="516">
        <f>E140*0.7</f>
        <v>206.5</v>
      </c>
      <c r="X140" s="407"/>
      <c r="Y140" s="518">
        <f t="shared" si="5"/>
        <v>0</v>
      </c>
    </row>
    <row r="141" spans="1:25">
      <c r="A141" s="508"/>
      <c r="B141" s="509"/>
      <c r="C141" s="510"/>
      <c r="D141" s="520"/>
      <c r="E141" s="511"/>
      <c r="F141" s="401"/>
      <c r="G141" s="512"/>
      <c r="J141" s="513"/>
      <c r="K141" s="514"/>
      <c r="L141" s="515"/>
      <c r="M141" s="521"/>
      <c r="N141" s="519"/>
      <c r="O141" s="407"/>
      <c r="P141" s="518"/>
      <c r="S141" s="513"/>
      <c r="T141" s="514"/>
      <c r="U141" s="515"/>
      <c r="V141" s="521"/>
      <c r="W141" s="519"/>
      <c r="X141" s="407"/>
      <c r="Y141" s="518"/>
    </row>
    <row r="142" spans="1:25" ht="66">
      <c r="A142" s="508" t="s">
        <v>92</v>
      </c>
      <c r="B142" s="545" t="s">
        <v>725</v>
      </c>
      <c r="C142" s="510" t="s">
        <v>147</v>
      </c>
      <c r="D142" s="520" t="s">
        <v>5</v>
      </c>
      <c r="E142" s="511" t="s">
        <v>229</v>
      </c>
      <c r="F142" s="401"/>
      <c r="G142" s="512">
        <f t="shared" si="3"/>
        <v>0</v>
      </c>
      <c r="J142" s="513" t="s">
        <v>92</v>
      </c>
      <c r="K142" s="546" t="s">
        <v>725</v>
      </c>
      <c r="L142" s="515" t="s">
        <v>147</v>
      </c>
      <c r="M142" s="521" t="s">
        <v>5</v>
      </c>
      <c r="N142" s="516">
        <f>E142*0.3</f>
        <v>27</v>
      </c>
      <c r="O142" s="407"/>
      <c r="P142" s="518">
        <f t="shared" si="4"/>
        <v>0</v>
      </c>
      <c r="S142" s="513" t="s">
        <v>92</v>
      </c>
      <c r="T142" s="546" t="s">
        <v>725</v>
      </c>
      <c r="U142" s="515" t="s">
        <v>147</v>
      </c>
      <c r="V142" s="521" t="s">
        <v>5</v>
      </c>
      <c r="W142" s="516">
        <f>E142*0.7</f>
        <v>62.999999999999993</v>
      </c>
      <c r="X142" s="407"/>
      <c r="Y142" s="518">
        <f t="shared" si="5"/>
        <v>0</v>
      </c>
    </row>
    <row r="143" spans="1:25">
      <c r="A143" s="508"/>
      <c r="B143" s="509"/>
      <c r="C143" s="510"/>
      <c r="D143" s="509"/>
      <c r="E143" s="511"/>
      <c r="F143" s="401"/>
      <c r="G143" s="512"/>
      <c r="J143" s="513"/>
      <c r="K143" s="514"/>
      <c r="L143" s="515"/>
      <c r="M143" s="514"/>
      <c r="N143" s="519"/>
      <c r="O143" s="407"/>
      <c r="P143" s="518"/>
      <c r="S143" s="513"/>
      <c r="T143" s="514"/>
      <c r="U143" s="515"/>
      <c r="V143" s="514"/>
      <c r="W143" s="519"/>
      <c r="X143" s="407"/>
      <c r="Y143" s="518"/>
    </row>
    <row r="144" spans="1:25" ht="26.4">
      <c r="A144" s="508"/>
      <c r="B144" s="509"/>
      <c r="C144" s="547" t="s">
        <v>43</v>
      </c>
      <c r="D144" s="547"/>
      <c r="E144" s="511"/>
      <c r="F144" s="401"/>
      <c r="G144" s="531">
        <f>SUM(G126:G142)</f>
        <v>0</v>
      </c>
      <c r="J144" s="513"/>
      <c r="K144" s="514"/>
      <c r="L144" s="548" t="s">
        <v>43</v>
      </c>
      <c r="M144" s="548"/>
      <c r="N144" s="519"/>
      <c r="O144" s="407"/>
      <c r="P144" s="533">
        <f>SUM(P126:P142)</f>
        <v>0</v>
      </c>
      <c r="S144" s="513"/>
      <c r="T144" s="514"/>
      <c r="U144" s="548" t="s">
        <v>43</v>
      </c>
      <c r="V144" s="548"/>
      <c r="W144" s="519"/>
      <c r="X144" s="407"/>
      <c r="Y144" s="533">
        <f>SUM(Y126:Y142)</f>
        <v>0</v>
      </c>
    </row>
    <row r="145" spans="1:25">
      <c r="A145" s="508"/>
      <c r="B145" s="509"/>
      <c r="C145" s="547"/>
      <c r="D145" s="547"/>
      <c r="E145" s="511"/>
      <c r="F145" s="401"/>
      <c r="G145" s="531"/>
      <c r="J145" s="513"/>
      <c r="K145" s="514"/>
      <c r="L145" s="548"/>
      <c r="M145" s="548"/>
      <c r="N145" s="519"/>
      <c r="O145" s="407"/>
      <c r="P145" s="533"/>
      <c r="S145" s="513"/>
      <c r="T145" s="514"/>
      <c r="U145" s="548"/>
      <c r="V145" s="548"/>
      <c r="W145" s="519"/>
      <c r="X145" s="407"/>
      <c r="Y145" s="533"/>
    </row>
    <row r="146" spans="1:25">
      <c r="A146" s="508"/>
      <c r="B146" s="509"/>
      <c r="C146" s="547"/>
      <c r="D146" s="547"/>
      <c r="E146" s="511"/>
      <c r="F146" s="401"/>
      <c r="G146" s="531"/>
      <c r="J146" s="513"/>
      <c r="K146" s="514"/>
      <c r="L146" s="548"/>
      <c r="M146" s="548"/>
      <c r="N146" s="519"/>
      <c r="O146" s="407"/>
      <c r="P146" s="533"/>
      <c r="S146" s="513"/>
      <c r="T146" s="514"/>
      <c r="U146" s="548"/>
      <c r="V146" s="548"/>
      <c r="W146" s="519"/>
      <c r="X146" s="407"/>
      <c r="Y146" s="533"/>
    </row>
    <row r="147" spans="1:25">
      <c r="A147" s="508"/>
      <c r="B147" s="509"/>
      <c r="C147" s="509"/>
      <c r="D147" s="509"/>
      <c r="E147" s="511"/>
      <c r="F147" s="401"/>
      <c r="G147" s="466"/>
      <c r="J147" s="513"/>
      <c r="K147" s="514"/>
      <c r="L147" s="514"/>
      <c r="M147" s="514"/>
      <c r="N147" s="519"/>
      <c r="O147" s="407"/>
      <c r="P147" s="534"/>
      <c r="S147" s="513"/>
      <c r="T147" s="514"/>
      <c r="U147" s="514"/>
      <c r="V147" s="514"/>
      <c r="W147" s="519"/>
      <c r="X147" s="407"/>
      <c r="Y147" s="534"/>
    </row>
    <row r="148" spans="1:25">
      <c r="A148" s="535" t="s">
        <v>16</v>
      </c>
      <c r="B148" s="530"/>
      <c r="C148" s="530" t="s">
        <v>48</v>
      </c>
      <c r="D148" s="509"/>
      <c r="E148" s="511"/>
      <c r="F148" s="401"/>
      <c r="G148" s="466"/>
      <c r="J148" s="536" t="s">
        <v>16</v>
      </c>
      <c r="K148" s="532"/>
      <c r="L148" s="532" t="s">
        <v>48</v>
      </c>
      <c r="M148" s="514"/>
      <c r="N148" s="519"/>
      <c r="O148" s="407"/>
      <c r="P148" s="534"/>
      <c r="S148" s="536" t="s">
        <v>16</v>
      </c>
      <c r="T148" s="532"/>
      <c r="U148" s="532" t="s">
        <v>48</v>
      </c>
      <c r="V148" s="514"/>
      <c r="W148" s="519"/>
      <c r="X148" s="407"/>
      <c r="Y148" s="534"/>
    </row>
    <row r="149" spans="1:25">
      <c r="A149" s="508"/>
      <c r="B149" s="509"/>
      <c r="C149" s="509"/>
      <c r="D149" s="509"/>
      <c r="E149" s="511"/>
      <c r="F149" s="401"/>
      <c r="G149" s="466"/>
      <c r="J149" s="513"/>
      <c r="K149" s="514"/>
      <c r="L149" s="514"/>
      <c r="M149" s="514"/>
      <c r="N149" s="519"/>
      <c r="O149" s="407"/>
      <c r="P149" s="534"/>
      <c r="S149" s="513"/>
      <c r="T149" s="514"/>
      <c r="U149" s="514"/>
      <c r="V149" s="514"/>
      <c r="W149" s="519"/>
      <c r="X149" s="407"/>
      <c r="Y149" s="534"/>
    </row>
    <row r="150" spans="1:25" ht="39.6">
      <c r="A150" s="508" t="s">
        <v>50</v>
      </c>
      <c r="B150" s="509" t="s">
        <v>55</v>
      </c>
      <c r="C150" s="510" t="s">
        <v>56</v>
      </c>
      <c r="D150" s="509" t="s">
        <v>11</v>
      </c>
      <c r="E150" s="511" t="s">
        <v>382</v>
      </c>
      <c r="F150" s="401"/>
      <c r="G150" s="512">
        <f t="shared" ref="G150:G199" si="6">ROUND(E150*F150,2)</f>
        <v>0</v>
      </c>
      <c r="J150" s="513" t="s">
        <v>50</v>
      </c>
      <c r="K150" s="514" t="s">
        <v>55</v>
      </c>
      <c r="L150" s="515" t="s">
        <v>56</v>
      </c>
      <c r="M150" s="514" t="s">
        <v>11</v>
      </c>
      <c r="N150" s="516">
        <f>E150*0.3</f>
        <v>6.3</v>
      </c>
      <c r="O150" s="407"/>
      <c r="P150" s="518">
        <f t="shared" ref="P150:P199" si="7">ROUND(N150*O150,2)</f>
        <v>0</v>
      </c>
      <c r="S150" s="513" t="s">
        <v>50</v>
      </c>
      <c r="T150" s="514" t="s">
        <v>55</v>
      </c>
      <c r="U150" s="515" t="s">
        <v>56</v>
      </c>
      <c r="V150" s="514" t="s">
        <v>11</v>
      </c>
      <c r="W150" s="516">
        <f>E150*0.7</f>
        <v>14.7</v>
      </c>
      <c r="X150" s="407"/>
      <c r="Y150" s="518">
        <f t="shared" ref="Y150:Y199" si="8">ROUND(W150*X150,2)</f>
        <v>0</v>
      </c>
    </row>
    <row r="151" spans="1:25">
      <c r="A151" s="508"/>
      <c r="B151" s="509"/>
      <c r="C151" s="510"/>
      <c r="D151" s="509"/>
      <c r="E151" s="511"/>
      <c r="F151" s="401"/>
      <c r="G151" s="512"/>
      <c r="J151" s="513"/>
      <c r="K151" s="514"/>
      <c r="L151" s="515"/>
      <c r="M151" s="514"/>
      <c r="N151" s="519"/>
      <c r="O151" s="407"/>
      <c r="P151" s="518"/>
      <c r="S151" s="513"/>
      <c r="T151" s="514"/>
      <c r="U151" s="515"/>
      <c r="V151" s="514"/>
      <c r="W151" s="519"/>
      <c r="X151" s="407"/>
      <c r="Y151" s="518"/>
    </row>
    <row r="152" spans="1:25" ht="52.8">
      <c r="A152" s="508" t="s">
        <v>51</v>
      </c>
      <c r="B152" s="509" t="s">
        <v>146</v>
      </c>
      <c r="C152" s="510" t="s">
        <v>144</v>
      </c>
      <c r="D152" s="520" t="s">
        <v>11</v>
      </c>
      <c r="E152" s="511" t="s">
        <v>207</v>
      </c>
      <c r="F152" s="401"/>
      <c r="G152" s="512">
        <f t="shared" si="6"/>
        <v>0</v>
      </c>
      <c r="J152" s="513" t="s">
        <v>51</v>
      </c>
      <c r="K152" s="514" t="s">
        <v>146</v>
      </c>
      <c r="L152" s="515" t="s">
        <v>144</v>
      </c>
      <c r="M152" s="521" t="s">
        <v>11</v>
      </c>
      <c r="N152" s="516">
        <f>E152*0.3</f>
        <v>2.4</v>
      </c>
      <c r="O152" s="407"/>
      <c r="P152" s="518">
        <f t="shared" si="7"/>
        <v>0</v>
      </c>
      <c r="S152" s="513" t="s">
        <v>51</v>
      </c>
      <c r="T152" s="514" t="s">
        <v>146</v>
      </c>
      <c r="U152" s="515" t="s">
        <v>144</v>
      </c>
      <c r="V152" s="521" t="s">
        <v>11</v>
      </c>
      <c r="W152" s="516">
        <f>E152*0.7</f>
        <v>5.6</v>
      </c>
      <c r="X152" s="407"/>
      <c r="Y152" s="518">
        <f t="shared" si="8"/>
        <v>0</v>
      </c>
    </row>
    <row r="153" spans="1:25">
      <c r="A153" s="508"/>
      <c r="B153" s="509"/>
      <c r="C153" s="510"/>
      <c r="D153" s="509"/>
      <c r="E153" s="511"/>
      <c r="F153" s="401"/>
      <c r="G153" s="512"/>
      <c r="J153" s="513"/>
      <c r="K153" s="514"/>
      <c r="L153" s="515"/>
      <c r="M153" s="514"/>
      <c r="N153" s="519"/>
      <c r="O153" s="407"/>
      <c r="P153" s="518"/>
      <c r="S153" s="513"/>
      <c r="T153" s="514"/>
      <c r="U153" s="515"/>
      <c r="V153" s="514"/>
      <c r="W153" s="519"/>
      <c r="X153" s="407"/>
      <c r="Y153" s="518"/>
    </row>
    <row r="154" spans="1:25" ht="52.8">
      <c r="A154" s="508" t="s">
        <v>108</v>
      </c>
      <c r="B154" s="509" t="s">
        <v>107</v>
      </c>
      <c r="C154" s="510" t="s">
        <v>106</v>
      </c>
      <c r="D154" s="520" t="s">
        <v>11</v>
      </c>
      <c r="E154" s="511" t="s">
        <v>383</v>
      </c>
      <c r="F154" s="401"/>
      <c r="G154" s="512">
        <f t="shared" si="6"/>
        <v>0</v>
      </c>
      <c r="J154" s="513" t="s">
        <v>108</v>
      </c>
      <c r="K154" s="514" t="s">
        <v>107</v>
      </c>
      <c r="L154" s="515" t="s">
        <v>106</v>
      </c>
      <c r="M154" s="521" t="s">
        <v>11</v>
      </c>
      <c r="N154" s="516">
        <f>E154*0.3</f>
        <v>3.9</v>
      </c>
      <c r="O154" s="407"/>
      <c r="P154" s="518">
        <f t="shared" si="7"/>
        <v>0</v>
      </c>
      <c r="S154" s="513" t="s">
        <v>108</v>
      </c>
      <c r="T154" s="514" t="s">
        <v>107</v>
      </c>
      <c r="U154" s="515" t="s">
        <v>106</v>
      </c>
      <c r="V154" s="521" t="s">
        <v>11</v>
      </c>
      <c r="W154" s="516">
        <f>E154*0.7</f>
        <v>9.1</v>
      </c>
      <c r="X154" s="407"/>
      <c r="Y154" s="518">
        <f t="shared" si="8"/>
        <v>0</v>
      </c>
    </row>
    <row r="155" spans="1:25">
      <c r="A155" s="508"/>
      <c r="B155" s="509"/>
      <c r="C155" s="510"/>
      <c r="D155" s="520"/>
      <c r="E155" s="545"/>
      <c r="F155" s="401"/>
      <c r="G155" s="512"/>
      <c r="J155" s="513"/>
      <c r="K155" s="514"/>
      <c r="L155" s="515"/>
      <c r="M155" s="521"/>
      <c r="N155" s="549"/>
      <c r="O155" s="407"/>
      <c r="P155" s="518"/>
      <c r="S155" s="513"/>
      <c r="T155" s="514"/>
      <c r="U155" s="515"/>
      <c r="V155" s="521"/>
      <c r="W155" s="549"/>
      <c r="X155" s="407"/>
      <c r="Y155" s="518"/>
    </row>
    <row r="156" spans="1:25" ht="66">
      <c r="A156" s="508" t="s">
        <v>52</v>
      </c>
      <c r="B156" s="509" t="s">
        <v>332</v>
      </c>
      <c r="C156" s="510" t="s">
        <v>384</v>
      </c>
      <c r="D156" s="520" t="s">
        <v>11</v>
      </c>
      <c r="E156" s="511" t="s">
        <v>385</v>
      </c>
      <c r="F156" s="401"/>
      <c r="G156" s="512">
        <f t="shared" si="6"/>
        <v>0</v>
      </c>
      <c r="J156" s="513" t="s">
        <v>52</v>
      </c>
      <c r="K156" s="514" t="s">
        <v>332</v>
      </c>
      <c r="L156" s="515" t="s">
        <v>384</v>
      </c>
      <c r="M156" s="521" t="s">
        <v>11</v>
      </c>
      <c r="N156" s="516">
        <f>E156*0.3</f>
        <v>2.6999999999999997</v>
      </c>
      <c r="O156" s="407"/>
      <c r="P156" s="518">
        <f t="shared" si="7"/>
        <v>0</v>
      </c>
      <c r="S156" s="513" t="s">
        <v>52</v>
      </c>
      <c r="T156" s="514" t="s">
        <v>332</v>
      </c>
      <c r="U156" s="515" t="s">
        <v>384</v>
      </c>
      <c r="V156" s="521" t="s">
        <v>11</v>
      </c>
      <c r="W156" s="516">
        <f>E156*0.7</f>
        <v>6.3</v>
      </c>
      <c r="X156" s="407"/>
      <c r="Y156" s="518">
        <f t="shared" si="8"/>
        <v>0</v>
      </c>
    </row>
    <row r="157" spans="1:25">
      <c r="A157" s="508"/>
      <c r="B157" s="509"/>
      <c r="C157" s="510"/>
      <c r="D157" s="520"/>
      <c r="E157" s="511"/>
      <c r="F157" s="401"/>
      <c r="G157" s="512"/>
      <c r="J157" s="513"/>
      <c r="K157" s="514"/>
      <c r="L157" s="515"/>
      <c r="M157" s="521"/>
      <c r="N157" s="519"/>
      <c r="O157" s="407"/>
      <c r="P157" s="518"/>
      <c r="S157" s="513"/>
      <c r="T157" s="514"/>
      <c r="U157" s="515"/>
      <c r="V157" s="521"/>
      <c r="W157" s="519"/>
      <c r="X157" s="407"/>
      <c r="Y157" s="518"/>
    </row>
    <row r="158" spans="1:25" ht="66">
      <c r="A158" s="508" t="s">
        <v>53</v>
      </c>
      <c r="B158" s="509" t="s">
        <v>335</v>
      </c>
      <c r="C158" s="510" t="s">
        <v>334</v>
      </c>
      <c r="D158" s="520" t="s">
        <v>11</v>
      </c>
      <c r="E158" s="511" t="s">
        <v>207</v>
      </c>
      <c r="F158" s="401"/>
      <c r="G158" s="512">
        <f t="shared" si="6"/>
        <v>0</v>
      </c>
      <c r="J158" s="513" t="s">
        <v>53</v>
      </c>
      <c r="K158" s="514" t="s">
        <v>335</v>
      </c>
      <c r="L158" s="515" t="s">
        <v>334</v>
      </c>
      <c r="M158" s="521" t="s">
        <v>11</v>
      </c>
      <c r="N158" s="516">
        <f>E158*0.3</f>
        <v>2.4</v>
      </c>
      <c r="O158" s="407"/>
      <c r="P158" s="518">
        <f t="shared" si="7"/>
        <v>0</v>
      </c>
      <c r="S158" s="513" t="s">
        <v>53</v>
      </c>
      <c r="T158" s="514" t="s">
        <v>335</v>
      </c>
      <c r="U158" s="515" t="s">
        <v>334</v>
      </c>
      <c r="V158" s="521" t="s">
        <v>11</v>
      </c>
      <c r="W158" s="516">
        <f>E158*0.7</f>
        <v>5.6</v>
      </c>
      <c r="X158" s="407"/>
      <c r="Y158" s="518">
        <f t="shared" si="8"/>
        <v>0</v>
      </c>
    </row>
    <row r="159" spans="1:25">
      <c r="A159" s="508"/>
      <c r="B159" s="509"/>
      <c r="C159" s="510"/>
      <c r="D159" s="520"/>
      <c r="E159" s="511"/>
      <c r="F159" s="401"/>
      <c r="G159" s="512"/>
      <c r="J159" s="513"/>
      <c r="K159" s="514"/>
      <c r="L159" s="515"/>
      <c r="M159" s="521"/>
      <c r="N159" s="519"/>
      <c r="O159" s="407"/>
      <c r="P159" s="518"/>
      <c r="S159" s="513"/>
      <c r="T159" s="514"/>
      <c r="U159" s="515"/>
      <c r="V159" s="521"/>
      <c r="W159" s="519"/>
      <c r="X159" s="407"/>
      <c r="Y159" s="518"/>
    </row>
    <row r="160" spans="1:25" ht="66">
      <c r="A160" s="508" t="s">
        <v>54</v>
      </c>
      <c r="B160" s="509" t="s">
        <v>336</v>
      </c>
      <c r="C160" s="522" t="s">
        <v>337</v>
      </c>
      <c r="D160" s="520" t="s">
        <v>11</v>
      </c>
      <c r="E160" s="511" t="s">
        <v>207</v>
      </c>
      <c r="F160" s="401"/>
      <c r="G160" s="512">
        <f t="shared" si="6"/>
        <v>0</v>
      </c>
      <c r="J160" s="513" t="s">
        <v>54</v>
      </c>
      <c r="K160" s="514" t="s">
        <v>336</v>
      </c>
      <c r="L160" s="523" t="s">
        <v>337</v>
      </c>
      <c r="M160" s="521" t="s">
        <v>11</v>
      </c>
      <c r="N160" s="516">
        <f>E160*0.3</f>
        <v>2.4</v>
      </c>
      <c r="O160" s="407"/>
      <c r="P160" s="518">
        <f t="shared" si="7"/>
        <v>0</v>
      </c>
      <c r="S160" s="513" t="s">
        <v>54</v>
      </c>
      <c r="T160" s="514" t="s">
        <v>336</v>
      </c>
      <c r="U160" s="523" t="s">
        <v>337</v>
      </c>
      <c r="V160" s="521" t="s">
        <v>11</v>
      </c>
      <c r="W160" s="516">
        <f>E160*0.7</f>
        <v>5.6</v>
      </c>
      <c r="X160" s="407"/>
      <c r="Y160" s="518">
        <f t="shared" si="8"/>
        <v>0</v>
      </c>
    </row>
    <row r="161" spans="1:25">
      <c r="A161" s="508"/>
      <c r="B161" s="509"/>
      <c r="C161" s="510"/>
      <c r="D161" s="509"/>
      <c r="E161" s="511"/>
      <c r="F161" s="401"/>
      <c r="G161" s="512"/>
      <c r="J161" s="513"/>
      <c r="K161" s="514"/>
      <c r="L161" s="515"/>
      <c r="M161" s="514"/>
      <c r="N161" s="519"/>
      <c r="O161" s="407"/>
      <c r="P161" s="518"/>
      <c r="S161" s="513"/>
      <c r="T161" s="514"/>
      <c r="U161" s="515"/>
      <c r="V161" s="514"/>
      <c r="W161" s="519"/>
      <c r="X161" s="407"/>
      <c r="Y161" s="518"/>
    </row>
    <row r="162" spans="1:25" ht="66">
      <c r="A162" s="508" t="s">
        <v>57</v>
      </c>
      <c r="B162" s="509" t="s">
        <v>145</v>
      </c>
      <c r="C162" s="510" t="s">
        <v>338</v>
      </c>
      <c r="D162" s="509" t="s">
        <v>11</v>
      </c>
      <c r="E162" s="511" t="s">
        <v>161</v>
      </c>
      <c r="F162" s="401"/>
      <c r="G162" s="512">
        <f t="shared" si="6"/>
        <v>0</v>
      </c>
      <c r="J162" s="513" t="s">
        <v>57</v>
      </c>
      <c r="K162" s="514" t="s">
        <v>145</v>
      </c>
      <c r="L162" s="515" t="s">
        <v>338</v>
      </c>
      <c r="M162" s="514" t="s">
        <v>11</v>
      </c>
      <c r="N162" s="516">
        <f>E162*0.3</f>
        <v>1.2</v>
      </c>
      <c r="O162" s="407"/>
      <c r="P162" s="518">
        <f t="shared" si="7"/>
        <v>0</v>
      </c>
      <c r="S162" s="513" t="s">
        <v>57</v>
      </c>
      <c r="T162" s="514" t="s">
        <v>145</v>
      </c>
      <c r="U162" s="515" t="s">
        <v>338</v>
      </c>
      <c r="V162" s="514" t="s">
        <v>11</v>
      </c>
      <c r="W162" s="516">
        <f>E162*0.7</f>
        <v>2.8</v>
      </c>
      <c r="X162" s="407"/>
      <c r="Y162" s="518">
        <f t="shared" si="8"/>
        <v>0</v>
      </c>
    </row>
    <row r="163" spans="1:25">
      <c r="A163" s="508"/>
      <c r="B163" s="509"/>
      <c r="C163" s="510"/>
      <c r="D163" s="509"/>
      <c r="E163" s="511"/>
      <c r="F163" s="401"/>
      <c r="G163" s="512"/>
      <c r="J163" s="513"/>
      <c r="K163" s="514"/>
      <c r="L163" s="515"/>
      <c r="M163" s="514"/>
      <c r="N163" s="519"/>
      <c r="O163" s="407"/>
      <c r="P163" s="518"/>
      <c r="S163" s="513"/>
      <c r="T163" s="514"/>
      <c r="U163" s="515"/>
      <c r="V163" s="514"/>
      <c r="W163" s="519"/>
      <c r="X163" s="407"/>
      <c r="Y163" s="518"/>
    </row>
    <row r="164" spans="1:25" ht="66">
      <c r="A164" s="508" t="s">
        <v>58</v>
      </c>
      <c r="B164" s="511" t="s">
        <v>59</v>
      </c>
      <c r="C164" s="510" t="s">
        <v>150</v>
      </c>
      <c r="D164" s="520" t="s">
        <v>11</v>
      </c>
      <c r="E164" s="511" t="s">
        <v>151</v>
      </c>
      <c r="F164" s="401"/>
      <c r="G164" s="512">
        <f t="shared" si="6"/>
        <v>0</v>
      </c>
      <c r="J164" s="513" t="s">
        <v>58</v>
      </c>
      <c r="K164" s="516" t="s">
        <v>59</v>
      </c>
      <c r="L164" s="515" t="s">
        <v>150</v>
      </c>
      <c r="M164" s="521" t="s">
        <v>11</v>
      </c>
      <c r="N164" s="516">
        <f>E164*0.3</f>
        <v>1.7999999999999998</v>
      </c>
      <c r="O164" s="407"/>
      <c r="P164" s="518">
        <f t="shared" si="7"/>
        <v>0</v>
      </c>
      <c r="S164" s="513" t="s">
        <v>58</v>
      </c>
      <c r="T164" s="516" t="s">
        <v>59</v>
      </c>
      <c r="U164" s="515" t="s">
        <v>150</v>
      </c>
      <c r="V164" s="521" t="s">
        <v>11</v>
      </c>
      <c r="W164" s="516">
        <f>E164*0.7</f>
        <v>4.1999999999999993</v>
      </c>
      <c r="X164" s="407"/>
      <c r="Y164" s="518">
        <f t="shared" si="8"/>
        <v>0</v>
      </c>
    </row>
    <row r="165" spans="1:25">
      <c r="A165" s="508"/>
      <c r="B165" s="509"/>
      <c r="C165" s="510"/>
      <c r="D165" s="520"/>
      <c r="E165" s="511"/>
      <c r="F165" s="401"/>
      <c r="G165" s="512"/>
      <c r="J165" s="513"/>
      <c r="K165" s="514"/>
      <c r="L165" s="515"/>
      <c r="M165" s="521"/>
      <c r="N165" s="519"/>
      <c r="O165" s="407"/>
      <c r="P165" s="518"/>
      <c r="S165" s="513"/>
      <c r="T165" s="514"/>
      <c r="U165" s="515"/>
      <c r="V165" s="521"/>
      <c r="W165" s="519"/>
      <c r="X165" s="407"/>
      <c r="Y165" s="518"/>
    </row>
    <row r="166" spans="1:25" ht="94.8">
      <c r="A166" s="508" t="s">
        <v>204</v>
      </c>
      <c r="B166" s="509" t="s">
        <v>109</v>
      </c>
      <c r="C166" s="510" t="s">
        <v>205</v>
      </c>
      <c r="D166" s="520" t="s">
        <v>5</v>
      </c>
      <c r="E166" s="511" t="s">
        <v>386</v>
      </c>
      <c r="F166" s="401"/>
      <c r="G166" s="512">
        <f t="shared" si="6"/>
        <v>0</v>
      </c>
      <c r="J166" s="513" t="s">
        <v>204</v>
      </c>
      <c r="K166" s="514" t="s">
        <v>109</v>
      </c>
      <c r="L166" s="515" t="s">
        <v>205</v>
      </c>
      <c r="M166" s="521" t="s">
        <v>5</v>
      </c>
      <c r="N166" s="516">
        <f>E166*0.3</f>
        <v>8.4</v>
      </c>
      <c r="O166" s="407"/>
      <c r="P166" s="518">
        <f t="shared" si="7"/>
        <v>0</v>
      </c>
      <c r="S166" s="513" t="s">
        <v>204</v>
      </c>
      <c r="T166" s="514" t="s">
        <v>109</v>
      </c>
      <c r="U166" s="515" t="s">
        <v>205</v>
      </c>
      <c r="V166" s="521" t="s">
        <v>5</v>
      </c>
      <c r="W166" s="516">
        <f>E166*0.7</f>
        <v>19.599999999999998</v>
      </c>
      <c r="X166" s="407"/>
      <c r="Y166" s="518">
        <f t="shared" si="8"/>
        <v>0</v>
      </c>
    </row>
    <row r="167" spans="1:25">
      <c r="A167" s="508"/>
      <c r="B167" s="509"/>
      <c r="C167" s="510"/>
      <c r="D167" s="520"/>
      <c r="E167" s="511"/>
      <c r="F167" s="401"/>
      <c r="G167" s="512"/>
      <c r="J167" s="513"/>
      <c r="K167" s="514"/>
      <c r="L167" s="515"/>
      <c r="M167" s="521"/>
      <c r="N167" s="519"/>
      <c r="O167" s="407"/>
      <c r="P167" s="518"/>
      <c r="S167" s="513"/>
      <c r="T167" s="514"/>
      <c r="U167" s="515"/>
      <c r="V167" s="521"/>
      <c r="W167" s="519"/>
      <c r="X167" s="407"/>
      <c r="Y167" s="518"/>
    </row>
    <row r="168" spans="1:25">
      <c r="A168" s="685" t="s">
        <v>355</v>
      </c>
      <c r="B168" s="685"/>
      <c r="C168" s="685"/>
      <c r="D168" s="520"/>
      <c r="E168" s="511"/>
      <c r="F168" s="401"/>
      <c r="G168" s="512"/>
      <c r="J168" s="686" t="s">
        <v>355</v>
      </c>
      <c r="K168" s="686"/>
      <c r="L168" s="686"/>
      <c r="M168" s="521"/>
      <c r="N168" s="519"/>
      <c r="O168" s="407"/>
      <c r="P168" s="518"/>
      <c r="S168" s="686" t="s">
        <v>355</v>
      </c>
      <c r="T168" s="686"/>
      <c r="U168" s="686"/>
      <c r="V168" s="521"/>
      <c r="W168" s="519"/>
      <c r="X168" s="407"/>
      <c r="Y168" s="518"/>
    </row>
    <row r="169" spans="1:25">
      <c r="A169" s="508"/>
      <c r="B169" s="511"/>
      <c r="C169" s="510"/>
      <c r="D169" s="520"/>
      <c r="E169" s="511"/>
      <c r="F169" s="401"/>
      <c r="G169" s="512"/>
      <c r="J169" s="513"/>
      <c r="K169" s="516"/>
      <c r="L169" s="515"/>
      <c r="M169" s="521"/>
      <c r="N169" s="519"/>
      <c r="O169" s="407"/>
      <c r="P169" s="518"/>
      <c r="S169" s="513"/>
      <c r="T169" s="516"/>
      <c r="U169" s="515"/>
      <c r="V169" s="521"/>
      <c r="W169" s="519"/>
      <c r="X169" s="407"/>
      <c r="Y169" s="518"/>
    </row>
    <row r="170" spans="1:25" ht="94.8">
      <c r="A170" s="508" t="s">
        <v>206</v>
      </c>
      <c r="B170" s="511" t="s">
        <v>356</v>
      </c>
      <c r="C170" s="510" t="s">
        <v>357</v>
      </c>
      <c r="D170" s="520" t="s">
        <v>3</v>
      </c>
      <c r="E170" s="511" t="s">
        <v>247</v>
      </c>
      <c r="F170" s="401"/>
      <c r="G170" s="512">
        <f t="shared" si="6"/>
        <v>0</v>
      </c>
      <c r="J170" s="513" t="s">
        <v>206</v>
      </c>
      <c r="K170" s="516" t="s">
        <v>356</v>
      </c>
      <c r="L170" s="515" t="s">
        <v>357</v>
      </c>
      <c r="M170" s="521" t="s">
        <v>3</v>
      </c>
      <c r="N170" s="516">
        <f>E170*0.3</f>
        <v>3.5999999999999996</v>
      </c>
      <c r="O170" s="407"/>
      <c r="P170" s="518">
        <f t="shared" si="7"/>
        <v>0</v>
      </c>
      <c r="S170" s="513" t="s">
        <v>206</v>
      </c>
      <c r="T170" s="516" t="s">
        <v>356</v>
      </c>
      <c r="U170" s="515" t="s">
        <v>357</v>
      </c>
      <c r="V170" s="521" t="s">
        <v>3</v>
      </c>
      <c r="W170" s="516">
        <f>E170*0.7</f>
        <v>8.3999999999999986</v>
      </c>
      <c r="X170" s="407"/>
      <c r="Y170" s="518">
        <f t="shared" si="8"/>
        <v>0</v>
      </c>
    </row>
    <row r="171" spans="1:25">
      <c r="A171" s="550"/>
      <c r="B171" s="551"/>
      <c r="C171" s="550"/>
      <c r="D171" s="520"/>
      <c r="E171" s="511"/>
      <c r="F171" s="401"/>
      <c r="G171" s="512"/>
      <c r="J171" s="552"/>
      <c r="K171" s="553"/>
      <c r="L171" s="552"/>
      <c r="M171" s="521"/>
      <c r="N171" s="519"/>
      <c r="O171" s="407"/>
      <c r="P171" s="518"/>
      <c r="S171" s="552"/>
      <c r="T171" s="553"/>
      <c r="U171" s="552"/>
      <c r="V171" s="521"/>
      <c r="W171" s="519"/>
      <c r="X171" s="407"/>
      <c r="Y171" s="518"/>
    </row>
    <row r="172" spans="1:25">
      <c r="A172" s="675" t="s">
        <v>358</v>
      </c>
      <c r="B172" s="684"/>
      <c r="C172" s="676"/>
      <c r="D172" s="520"/>
      <c r="E172" s="511"/>
      <c r="F172" s="401"/>
      <c r="G172" s="512"/>
      <c r="J172" s="673" t="s">
        <v>358</v>
      </c>
      <c r="K172" s="687"/>
      <c r="L172" s="674"/>
      <c r="M172" s="521"/>
      <c r="N172" s="519"/>
      <c r="O172" s="407"/>
      <c r="P172" s="518"/>
      <c r="S172" s="673" t="s">
        <v>358</v>
      </c>
      <c r="T172" s="687"/>
      <c r="U172" s="674"/>
      <c r="V172" s="521"/>
      <c r="W172" s="519"/>
      <c r="X172" s="407"/>
      <c r="Y172" s="518"/>
    </row>
    <row r="173" spans="1:25">
      <c r="A173" s="508"/>
      <c r="B173" s="511"/>
      <c r="C173" s="510"/>
      <c r="D173" s="520"/>
      <c r="E173" s="511"/>
      <c r="F173" s="401"/>
      <c r="G173" s="512"/>
      <c r="J173" s="513"/>
      <c r="K173" s="516"/>
      <c r="L173" s="515"/>
      <c r="M173" s="521"/>
      <c r="N173" s="519"/>
      <c r="O173" s="407"/>
      <c r="P173" s="518"/>
      <c r="S173" s="513"/>
      <c r="T173" s="516"/>
      <c r="U173" s="515"/>
      <c r="V173" s="521"/>
      <c r="W173" s="519"/>
      <c r="X173" s="407"/>
      <c r="Y173" s="518"/>
    </row>
    <row r="174" spans="1:25" ht="94.8">
      <c r="A174" s="508" t="s">
        <v>263</v>
      </c>
      <c r="B174" s="511" t="s">
        <v>356</v>
      </c>
      <c r="C174" s="510" t="s">
        <v>357</v>
      </c>
      <c r="D174" s="520" t="s">
        <v>3</v>
      </c>
      <c r="E174" s="511" t="s">
        <v>207</v>
      </c>
      <c r="F174" s="401"/>
      <c r="G174" s="512">
        <f t="shared" si="6"/>
        <v>0</v>
      </c>
      <c r="J174" s="513" t="s">
        <v>263</v>
      </c>
      <c r="K174" s="516" t="s">
        <v>356</v>
      </c>
      <c r="L174" s="515" t="s">
        <v>357</v>
      </c>
      <c r="M174" s="521" t="s">
        <v>3</v>
      </c>
      <c r="N174" s="516">
        <f>E174*0.3</f>
        <v>2.4</v>
      </c>
      <c r="O174" s="407"/>
      <c r="P174" s="518">
        <f t="shared" si="7"/>
        <v>0</v>
      </c>
      <c r="S174" s="513" t="s">
        <v>263</v>
      </c>
      <c r="T174" s="516" t="s">
        <v>356</v>
      </c>
      <c r="U174" s="515" t="s">
        <v>357</v>
      </c>
      <c r="V174" s="521" t="s">
        <v>3</v>
      </c>
      <c r="W174" s="516">
        <f>E174*0.7</f>
        <v>5.6</v>
      </c>
      <c r="X174" s="407"/>
      <c r="Y174" s="518">
        <f t="shared" si="8"/>
        <v>0</v>
      </c>
    </row>
    <row r="175" spans="1:25">
      <c r="A175" s="508"/>
      <c r="B175" s="511"/>
      <c r="C175" s="510"/>
      <c r="D175" s="520"/>
      <c r="E175" s="511"/>
      <c r="F175" s="401"/>
      <c r="G175" s="512"/>
      <c r="J175" s="513"/>
      <c r="K175" s="516"/>
      <c r="L175" s="515"/>
      <c r="M175" s="521"/>
      <c r="N175" s="519"/>
      <c r="O175" s="407"/>
      <c r="P175" s="518"/>
      <c r="S175" s="513"/>
      <c r="T175" s="516"/>
      <c r="U175" s="515"/>
      <c r="V175" s="521"/>
      <c r="W175" s="519"/>
      <c r="X175" s="407"/>
      <c r="Y175" s="518"/>
    </row>
    <row r="176" spans="1:25">
      <c r="A176" s="685" t="s">
        <v>359</v>
      </c>
      <c r="B176" s="685"/>
      <c r="C176" s="685"/>
      <c r="D176" s="520"/>
      <c r="E176" s="511"/>
      <c r="F176" s="401"/>
      <c r="G176" s="512"/>
      <c r="J176" s="686" t="s">
        <v>359</v>
      </c>
      <c r="K176" s="686"/>
      <c r="L176" s="686"/>
      <c r="M176" s="521"/>
      <c r="N176" s="519"/>
      <c r="O176" s="407"/>
      <c r="P176" s="518"/>
      <c r="S176" s="686" t="s">
        <v>359</v>
      </c>
      <c r="T176" s="686"/>
      <c r="U176" s="686"/>
      <c r="V176" s="521"/>
      <c r="W176" s="519"/>
      <c r="X176" s="407"/>
      <c r="Y176" s="518"/>
    </row>
    <row r="177" spans="1:25">
      <c r="A177" s="508"/>
      <c r="B177" s="511"/>
      <c r="C177" s="510"/>
      <c r="D177" s="520"/>
      <c r="E177" s="511"/>
      <c r="F177" s="401"/>
      <c r="G177" s="512"/>
      <c r="J177" s="513"/>
      <c r="K177" s="516"/>
      <c r="L177" s="515"/>
      <c r="M177" s="521"/>
      <c r="N177" s="519"/>
      <c r="O177" s="407"/>
      <c r="P177" s="518"/>
      <c r="S177" s="513"/>
      <c r="T177" s="516"/>
      <c r="U177" s="515"/>
      <c r="V177" s="521"/>
      <c r="W177" s="519"/>
      <c r="X177" s="407"/>
      <c r="Y177" s="518"/>
    </row>
    <row r="178" spans="1:25" ht="94.8">
      <c r="A178" s="508" t="s">
        <v>264</v>
      </c>
      <c r="B178" s="511" t="s">
        <v>361</v>
      </c>
      <c r="C178" s="510" t="s">
        <v>362</v>
      </c>
      <c r="D178" s="520" t="s">
        <v>5</v>
      </c>
      <c r="E178" s="511" t="s">
        <v>377</v>
      </c>
      <c r="F178" s="401"/>
      <c r="G178" s="512">
        <f t="shared" si="6"/>
        <v>0</v>
      </c>
      <c r="J178" s="513" t="s">
        <v>264</v>
      </c>
      <c r="K178" s="516" t="s">
        <v>361</v>
      </c>
      <c r="L178" s="515" t="s">
        <v>362</v>
      </c>
      <c r="M178" s="521" t="s">
        <v>5</v>
      </c>
      <c r="N178" s="516">
        <f>E178*0.3</f>
        <v>975</v>
      </c>
      <c r="O178" s="407"/>
      <c r="P178" s="518">
        <f t="shared" si="7"/>
        <v>0</v>
      </c>
      <c r="S178" s="513" t="s">
        <v>264</v>
      </c>
      <c r="T178" s="516" t="s">
        <v>361</v>
      </c>
      <c r="U178" s="515" t="s">
        <v>362</v>
      </c>
      <c r="V178" s="521" t="s">
        <v>5</v>
      </c>
      <c r="W178" s="516">
        <f>E178*0.7</f>
        <v>2275</v>
      </c>
      <c r="X178" s="407"/>
      <c r="Y178" s="518">
        <f t="shared" si="8"/>
        <v>0</v>
      </c>
    </row>
    <row r="179" spans="1:25">
      <c r="A179" s="508"/>
      <c r="B179" s="511"/>
      <c r="C179" s="510"/>
      <c r="D179" s="520"/>
      <c r="E179" s="511"/>
      <c r="F179" s="401"/>
      <c r="G179" s="512"/>
      <c r="J179" s="513"/>
      <c r="K179" s="516"/>
      <c r="L179" s="515"/>
      <c r="M179" s="521"/>
      <c r="N179" s="519"/>
      <c r="O179" s="407"/>
      <c r="P179" s="518"/>
      <c r="S179" s="513"/>
      <c r="T179" s="516"/>
      <c r="U179" s="515"/>
      <c r="V179" s="521"/>
      <c r="W179" s="519"/>
      <c r="X179" s="407"/>
      <c r="Y179" s="518"/>
    </row>
    <row r="180" spans="1:25">
      <c r="A180" s="685" t="s">
        <v>378</v>
      </c>
      <c r="B180" s="685"/>
      <c r="C180" s="685"/>
      <c r="D180" s="520"/>
      <c r="E180" s="511"/>
      <c r="F180" s="401"/>
      <c r="G180" s="512"/>
      <c r="J180" s="686" t="s">
        <v>378</v>
      </c>
      <c r="K180" s="686"/>
      <c r="L180" s="686"/>
      <c r="M180" s="521"/>
      <c r="N180" s="519"/>
      <c r="O180" s="407"/>
      <c r="P180" s="518"/>
      <c r="S180" s="686" t="s">
        <v>378</v>
      </c>
      <c r="T180" s="686"/>
      <c r="U180" s="686"/>
      <c r="V180" s="521"/>
      <c r="W180" s="519"/>
      <c r="X180" s="407"/>
      <c r="Y180" s="518"/>
    </row>
    <row r="181" spans="1:25" ht="94.8">
      <c r="A181" s="508" t="s">
        <v>360</v>
      </c>
      <c r="B181" s="509" t="s">
        <v>109</v>
      </c>
      <c r="C181" s="510" t="s">
        <v>381</v>
      </c>
      <c r="D181" s="520" t="s">
        <v>5</v>
      </c>
      <c r="E181" s="511" t="s">
        <v>379</v>
      </c>
      <c r="F181" s="401"/>
      <c r="G181" s="512">
        <f t="shared" si="6"/>
        <v>0</v>
      </c>
      <c r="J181" s="513" t="s">
        <v>360</v>
      </c>
      <c r="K181" s="514" t="s">
        <v>109</v>
      </c>
      <c r="L181" s="515" t="s">
        <v>381</v>
      </c>
      <c r="M181" s="521" t="s">
        <v>5</v>
      </c>
      <c r="N181" s="516">
        <f>E181*0.3</f>
        <v>28.5</v>
      </c>
      <c r="O181" s="407"/>
      <c r="P181" s="518">
        <f t="shared" si="7"/>
        <v>0</v>
      </c>
      <c r="S181" s="513" t="s">
        <v>360</v>
      </c>
      <c r="T181" s="514" t="s">
        <v>109</v>
      </c>
      <c r="U181" s="515" t="s">
        <v>381</v>
      </c>
      <c r="V181" s="521" t="s">
        <v>5</v>
      </c>
      <c r="W181" s="516">
        <f>E181*0.7</f>
        <v>66.5</v>
      </c>
      <c r="X181" s="407"/>
      <c r="Y181" s="518">
        <f t="shared" si="8"/>
        <v>0</v>
      </c>
    </row>
    <row r="182" spans="1:25">
      <c r="A182" s="508"/>
      <c r="B182" s="509"/>
      <c r="C182" s="510"/>
      <c r="D182" s="520"/>
      <c r="E182" s="511"/>
      <c r="F182" s="401"/>
      <c r="G182" s="512"/>
      <c r="J182" s="513"/>
      <c r="K182" s="514"/>
      <c r="L182" s="515"/>
      <c r="M182" s="521"/>
      <c r="N182" s="519"/>
      <c r="O182" s="407"/>
      <c r="P182" s="518"/>
      <c r="S182" s="513"/>
      <c r="T182" s="514"/>
      <c r="U182" s="515"/>
      <c r="V182" s="521"/>
      <c r="W182" s="519"/>
      <c r="X182" s="407"/>
      <c r="Y182" s="518"/>
    </row>
    <row r="183" spans="1:25">
      <c r="A183" s="685" t="s">
        <v>364</v>
      </c>
      <c r="B183" s="685"/>
      <c r="C183" s="685"/>
      <c r="D183" s="520"/>
      <c r="E183" s="511"/>
      <c r="F183" s="401"/>
      <c r="G183" s="512"/>
      <c r="J183" s="686" t="s">
        <v>364</v>
      </c>
      <c r="K183" s="686"/>
      <c r="L183" s="686"/>
      <c r="M183" s="521"/>
      <c r="N183" s="519"/>
      <c r="O183" s="407"/>
      <c r="P183" s="518"/>
      <c r="S183" s="686" t="s">
        <v>364</v>
      </c>
      <c r="T183" s="686"/>
      <c r="U183" s="686"/>
      <c r="V183" s="521"/>
      <c r="W183" s="519"/>
      <c r="X183" s="407"/>
      <c r="Y183" s="518"/>
    </row>
    <row r="184" spans="1:25">
      <c r="A184" s="508"/>
      <c r="B184" s="509"/>
      <c r="C184" s="510"/>
      <c r="D184" s="520"/>
      <c r="E184" s="511"/>
      <c r="F184" s="401"/>
      <c r="G184" s="512"/>
      <c r="J184" s="513"/>
      <c r="K184" s="514"/>
      <c r="L184" s="515"/>
      <c r="M184" s="521"/>
      <c r="N184" s="519"/>
      <c r="O184" s="407"/>
      <c r="P184" s="518"/>
      <c r="S184" s="513"/>
      <c r="T184" s="514"/>
      <c r="U184" s="515"/>
      <c r="V184" s="521"/>
      <c r="W184" s="519"/>
      <c r="X184" s="407"/>
      <c r="Y184" s="518"/>
    </row>
    <row r="185" spans="1:25" ht="94.8">
      <c r="A185" s="508" t="s">
        <v>387</v>
      </c>
      <c r="B185" s="511" t="s">
        <v>361</v>
      </c>
      <c r="C185" s="510" t="s">
        <v>362</v>
      </c>
      <c r="D185" s="520" t="s">
        <v>5</v>
      </c>
      <c r="E185" s="511" t="s">
        <v>376</v>
      </c>
      <c r="F185" s="401"/>
      <c r="G185" s="512">
        <f t="shared" si="6"/>
        <v>0</v>
      </c>
      <c r="J185" s="513" t="s">
        <v>387</v>
      </c>
      <c r="K185" s="516" t="s">
        <v>361</v>
      </c>
      <c r="L185" s="515" t="s">
        <v>362</v>
      </c>
      <c r="M185" s="521" t="s">
        <v>5</v>
      </c>
      <c r="N185" s="516">
        <f>E185*0.3</f>
        <v>567</v>
      </c>
      <c r="O185" s="407"/>
      <c r="P185" s="518">
        <f t="shared" si="7"/>
        <v>0</v>
      </c>
      <c r="S185" s="513" t="s">
        <v>387</v>
      </c>
      <c r="T185" s="516" t="s">
        <v>361</v>
      </c>
      <c r="U185" s="515" t="s">
        <v>362</v>
      </c>
      <c r="V185" s="521" t="s">
        <v>5</v>
      </c>
      <c r="W185" s="516">
        <f>E185*0.7</f>
        <v>1323</v>
      </c>
      <c r="X185" s="407"/>
      <c r="Y185" s="518">
        <f t="shared" si="8"/>
        <v>0</v>
      </c>
    </row>
    <row r="186" spans="1:25">
      <c r="A186" s="508"/>
      <c r="B186" s="511"/>
      <c r="C186" s="510"/>
      <c r="D186" s="520"/>
      <c r="E186" s="511"/>
      <c r="F186" s="401"/>
      <c r="G186" s="512"/>
      <c r="J186" s="513"/>
      <c r="K186" s="516"/>
      <c r="L186" s="515"/>
      <c r="M186" s="521"/>
      <c r="N186" s="519"/>
      <c r="O186" s="407"/>
      <c r="P186" s="518"/>
      <c r="S186" s="513"/>
      <c r="T186" s="516"/>
      <c r="U186" s="515"/>
      <c r="V186" s="521"/>
      <c r="W186" s="519"/>
      <c r="X186" s="407"/>
      <c r="Y186" s="518"/>
    </row>
    <row r="187" spans="1:25">
      <c r="A187" s="677" t="s">
        <v>366</v>
      </c>
      <c r="B187" s="677"/>
      <c r="C187" s="677"/>
      <c r="D187" s="520"/>
      <c r="E187" s="511"/>
      <c r="F187" s="401"/>
      <c r="G187" s="512"/>
      <c r="J187" s="666" t="s">
        <v>366</v>
      </c>
      <c r="K187" s="666"/>
      <c r="L187" s="666"/>
      <c r="M187" s="521"/>
      <c r="N187" s="519"/>
      <c r="O187" s="407"/>
      <c r="P187" s="518"/>
      <c r="S187" s="666" t="s">
        <v>366</v>
      </c>
      <c r="T187" s="666"/>
      <c r="U187" s="666"/>
      <c r="V187" s="521"/>
      <c r="W187" s="519"/>
      <c r="X187" s="407"/>
      <c r="Y187" s="518"/>
    </row>
    <row r="188" spans="1:25">
      <c r="A188" s="508"/>
      <c r="B188" s="511"/>
      <c r="C188" s="510"/>
      <c r="D188" s="520"/>
      <c r="E188" s="511"/>
      <c r="F188" s="401"/>
      <c r="G188" s="512"/>
      <c r="J188" s="513"/>
      <c r="K188" s="516"/>
      <c r="L188" s="515"/>
      <c r="M188" s="521"/>
      <c r="N188" s="519"/>
      <c r="O188" s="407"/>
      <c r="P188" s="518"/>
      <c r="S188" s="513"/>
      <c r="T188" s="516"/>
      <c r="U188" s="515"/>
      <c r="V188" s="521"/>
      <c r="W188" s="519"/>
      <c r="X188" s="407"/>
      <c r="Y188" s="518"/>
    </row>
    <row r="189" spans="1:25" ht="97.2">
      <c r="A189" s="508" t="s">
        <v>363</v>
      </c>
      <c r="B189" s="511" t="s">
        <v>368</v>
      </c>
      <c r="C189" s="510" t="s">
        <v>369</v>
      </c>
      <c r="D189" s="520" t="s">
        <v>11</v>
      </c>
      <c r="E189" s="511" t="s">
        <v>375</v>
      </c>
      <c r="F189" s="401"/>
      <c r="G189" s="512">
        <f t="shared" si="6"/>
        <v>0</v>
      </c>
      <c r="J189" s="513" t="s">
        <v>363</v>
      </c>
      <c r="K189" s="516" t="s">
        <v>368</v>
      </c>
      <c r="L189" s="515" t="s">
        <v>369</v>
      </c>
      <c r="M189" s="521" t="s">
        <v>11</v>
      </c>
      <c r="N189" s="516">
        <f>E189*0.3</f>
        <v>10.5</v>
      </c>
      <c r="O189" s="407"/>
      <c r="P189" s="518">
        <f t="shared" si="7"/>
        <v>0</v>
      </c>
      <c r="S189" s="513" t="s">
        <v>363</v>
      </c>
      <c r="T189" s="516" t="s">
        <v>368</v>
      </c>
      <c r="U189" s="515" t="s">
        <v>369</v>
      </c>
      <c r="V189" s="521" t="s">
        <v>11</v>
      </c>
      <c r="W189" s="516">
        <f>E189*0.7</f>
        <v>24.5</v>
      </c>
      <c r="X189" s="407"/>
      <c r="Y189" s="518">
        <f t="shared" si="8"/>
        <v>0</v>
      </c>
    </row>
    <row r="190" spans="1:25">
      <c r="A190" s="508"/>
      <c r="B190" s="511"/>
      <c r="C190" s="510"/>
      <c r="D190" s="520"/>
      <c r="E190" s="511"/>
      <c r="F190" s="401"/>
      <c r="G190" s="512"/>
      <c r="J190" s="513"/>
      <c r="K190" s="516"/>
      <c r="L190" s="515"/>
      <c r="M190" s="521"/>
      <c r="N190" s="519"/>
      <c r="O190" s="407"/>
      <c r="P190" s="518"/>
      <c r="S190" s="513"/>
      <c r="T190" s="516"/>
      <c r="U190" s="515"/>
      <c r="V190" s="521"/>
      <c r="W190" s="519"/>
      <c r="X190" s="407"/>
      <c r="Y190" s="518"/>
    </row>
    <row r="191" spans="1:25">
      <c r="A191" s="685" t="s">
        <v>370</v>
      </c>
      <c r="B191" s="685"/>
      <c r="C191" s="685"/>
      <c r="D191" s="520"/>
      <c r="E191" s="511"/>
      <c r="F191" s="401"/>
      <c r="G191" s="512"/>
      <c r="J191" s="686" t="s">
        <v>370</v>
      </c>
      <c r="K191" s="686"/>
      <c r="L191" s="686"/>
      <c r="M191" s="521"/>
      <c r="N191" s="519"/>
      <c r="O191" s="407"/>
      <c r="P191" s="518"/>
      <c r="S191" s="686" t="s">
        <v>370</v>
      </c>
      <c r="T191" s="686"/>
      <c r="U191" s="686"/>
      <c r="V191" s="521"/>
      <c r="W191" s="519"/>
      <c r="X191" s="407"/>
      <c r="Y191" s="518"/>
    </row>
    <row r="192" spans="1:25">
      <c r="A192" s="508"/>
      <c r="B192" s="509"/>
      <c r="C192" s="510"/>
      <c r="D192" s="520"/>
      <c r="E192" s="511"/>
      <c r="F192" s="401"/>
      <c r="G192" s="512"/>
      <c r="J192" s="513"/>
      <c r="K192" s="514"/>
      <c r="L192" s="515"/>
      <c r="M192" s="521"/>
      <c r="N192" s="519"/>
      <c r="O192" s="407"/>
      <c r="P192" s="518"/>
      <c r="S192" s="513"/>
      <c r="T192" s="514"/>
      <c r="U192" s="515"/>
      <c r="V192" s="521"/>
      <c r="W192" s="519"/>
      <c r="X192" s="407"/>
      <c r="Y192" s="518"/>
    </row>
    <row r="193" spans="1:25" ht="97.2">
      <c r="A193" s="508" t="s">
        <v>365</v>
      </c>
      <c r="B193" s="509" t="s">
        <v>371</v>
      </c>
      <c r="C193" s="510" t="s">
        <v>372</v>
      </c>
      <c r="D193" s="520" t="s">
        <v>11</v>
      </c>
      <c r="E193" s="511" t="s">
        <v>256</v>
      </c>
      <c r="F193" s="401"/>
      <c r="G193" s="512">
        <f t="shared" si="6"/>
        <v>0</v>
      </c>
      <c r="J193" s="513" t="s">
        <v>365</v>
      </c>
      <c r="K193" s="514" t="s">
        <v>371</v>
      </c>
      <c r="L193" s="515" t="s">
        <v>372</v>
      </c>
      <c r="M193" s="521" t="s">
        <v>11</v>
      </c>
      <c r="N193" s="516">
        <f>E193*0.3</f>
        <v>9</v>
      </c>
      <c r="O193" s="407"/>
      <c r="P193" s="518">
        <f t="shared" si="7"/>
        <v>0</v>
      </c>
      <c r="S193" s="513" t="s">
        <v>365</v>
      </c>
      <c r="T193" s="514" t="s">
        <v>371</v>
      </c>
      <c r="U193" s="515" t="s">
        <v>372</v>
      </c>
      <c r="V193" s="521" t="s">
        <v>11</v>
      </c>
      <c r="W193" s="516">
        <f>E193*0.7</f>
        <v>21</v>
      </c>
      <c r="X193" s="407"/>
      <c r="Y193" s="518">
        <f t="shared" si="8"/>
        <v>0</v>
      </c>
    </row>
    <row r="194" spans="1:25">
      <c r="A194" s="508"/>
      <c r="B194" s="509"/>
      <c r="C194" s="510"/>
      <c r="D194" s="520"/>
      <c r="E194" s="511"/>
      <c r="F194" s="401"/>
      <c r="G194" s="512"/>
      <c r="J194" s="513"/>
      <c r="K194" s="514"/>
      <c r="L194" s="515"/>
      <c r="M194" s="521"/>
      <c r="N194" s="519"/>
      <c r="O194" s="407"/>
      <c r="P194" s="518"/>
      <c r="S194" s="513"/>
      <c r="T194" s="514"/>
      <c r="U194" s="515"/>
      <c r="V194" s="521"/>
      <c r="W194" s="519"/>
      <c r="X194" s="407"/>
      <c r="Y194" s="518"/>
    </row>
    <row r="195" spans="1:25">
      <c r="A195" s="677" t="s">
        <v>373</v>
      </c>
      <c r="B195" s="677"/>
      <c r="C195" s="677"/>
      <c r="D195" s="520"/>
      <c r="E195" s="511"/>
      <c r="F195" s="401"/>
      <c r="G195" s="512"/>
      <c r="J195" s="666" t="s">
        <v>373</v>
      </c>
      <c r="K195" s="666"/>
      <c r="L195" s="666"/>
      <c r="M195" s="521"/>
      <c r="N195" s="519"/>
      <c r="O195" s="407"/>
      <c r="P195" s="518"/>
      <c r="S195" s="666" t="s">
        <v>373</v>
      </c>
      <c r="T195" s="666"/>
      <c r="U195" s="666"/>
      <c r="V195" s="521"/>
      <c r="W195" s="519"/>
      <c r="X195" s="407"/>
      <c r="Y195" s="518"/>
    </row>
    <row r="196" spans="1:25">
      <c r="A196" s="508"/>
      <c r="B196" s="509"/>
      <c r="C196" s="510"/>
      <c r="D196" s="520"/>
      <c r="E196" s="511"/>
      <c r="F196" s="401"/>
      <c r="G196" s="512"/>
      <c r="J196" s="513"/>
      <c r="K196" s="514"/>
      <c r="L196" s="515"/>
      <c r="M196" s="521"/>
      <c r="N196" s="519"/>
      <c r="O196" s="407"/>
      <c r="P196" s="518"/>
      <c r="S196" s="513"/>
      <c r="T196" s="514"/>
      <c r="U196" s="515"/>
      <c r="V196" s="521"/>
      <c r="W196" s="519"/>
      <c r="X196" s="407"/>
      <c r="Y196" s="518"/>
    </row>
    <row r="197" spans="1:25" ht="94.8">
      <c r="A197" s="508" t="s">
        <v>367</v>
      </c>
      <c r="B197" s="509" t="s">
        <v>374</v>
      </c>
      <c r="C197" s="510" t="s">
        <v>380</v>
      </c>
      <c r="D197" s="520" t="s">
        <v>5</v>
      </c>
      <c r="E197" s="511" t="s">
        <v>379</v>
      </c>
      <c r="F197" s="401"/>
      <c r="G197" s="512">
        <f t="shared" si="6"/>
        <v>0</v>
      </c>
      <c r="J197" s="513" t="s">
        <v>367</v>
      </c>
      <c r="K197" s="514" t="s">
        <v>374</v>
      </c>
      <c r="L197" s="515" t="s">
        <v>380</v>
      </c>
      <c r="M197" s="521" t="s">
        <v>5</v>
      </c>
      <c r="N197" s="516">
        <f>E197*0.3</f>
        <v>28.5</v>
      </c>
      <c r="O197" s="407"/>
      <c r="P197" s="518">
        <f t="shared" si="7"/>
        <v>0</v>
      </c>
      <c r="S197" s="513" t="s">
        <v>367</v>
      </c>
      <c r="T197" s="514" t="s">
        <v>374</v>
      </c>
      <c r="U197" s="515" t="s">
        <v>380</v>
      </c>
      <c r="V197" s="521" t="s">
        <v>5</v>
      </c>
      <c r="W197" s="516">
        <f>E197*0.7</f>
        <v>66.5</v>
      </c>
      <c r="X197" s="407"/>
      <c r="Y197" s="518">
        <f t="shared" si="8"/>
        <v>0</v>
      </c>
    </row>
    <row r="198" spans="1:25">
      <c r="A198" s="508"/>
      <c r="B198" s="509"/>
      <c r="C198" s="510"/>
      <c r="D198" s="520"/>
      <c r="E198" s="511"/>
      <c r="F198" s="401"/>
      <c r="G198" s="512"/>
      <c r="J198" s="513"/>
      <c r="K198" s="514"/>
      <c r="L198" s="515"/>
      <c r="M198" s="521"/>
      <c r="N198" s="519"/>
      <c r="O198" s="407"/>
      <c r="P198" s="518"/>
      <c r="S198" s="513"/>
      <c r="T198" s="514"/>
      <c r="U198" s="515"/>
      <c r="V198" s="521"/>
      <c r="W198" s="519"/>
      <c r="X198" s="407"/>
      <c r="Y198" s="518"/>
    </row>
    <row r="199" spans="1:25" ht="52.8">
      <c r="A199" s="508" t="s">
        <v>517</v>
      </c>
      <c r="B199" s="554" t="s">
        <v>518</v>
      </c>
      <c r="C199" s="537" t="s">
        <v>519</v>
      </c>
      <c r="D199" s="520" t="s">
        <v>5</v>
      </c>
      <c r="E199" s="511" t="s">
        <v>516</v>
      </c>
      <c r="F199" s="401"/>
      <c r="G199" s="512">
        <f t="shared" si="6"/>
        <v>0</v>
      </c>
      <c r="J199" s="513" t="s">
        <v>517</v>
      </c>
      <c r="K199" s="555" t="s">
        <v>518</v>
      </c>
      <c r="L199" s="538" t="s">
        <v>519</v>
      </c>
      <c r="M199" s="521" t="s">
        <v>5</v>
      </c>
      <c r="N199" s="516">
        <f>E199*0.3</f>
        <v>159</v>
      </c>
      <c r="O199" s="407"/>
      <c r="P199" s="518">
        <f t="shared" si="7"/>
        <v>0</v>
      </c>
      <c r="S199" s="513" t="s">
        <v>517</v>
      </c>
      <c r="T199" s="555" t="s">
        <v>518</v>
      </c>
      <c r="U199" s="538" t="s">
        <v>519</v>
      </c>
      <c r="V199" s="521" t="s">
        <v>5</v>
      </c>
      <c r="W199" s="516">
        <f>E199*0.7</f>
        <v>371</v>
      </c>
      <c r="X199" s="407"/>
      <c r="Y199" s="518">
        <f t="shared" si="8"/>
        <v>0</v>
      </c>
    </row>
    <row r="200" spans="1:25">
      <c r="A200" s="508"/>
      <c r="B200" s="509"/>
      <c r="C200" s="510"/>
      <c r="D200" s="520"/>
      <c r="E200" s="511"/>
      <c r="F200" s="401"/>
      <c r="G200" s="512"/>
      <c r="J200" s="513"/>
      <c r="K200" s="514"/>
      <c r="L200" s="515"/>
      <c r="M200" s="521"/>
      <c r="N200" s="519"/>
      <c r="O200" s="407"/>
      <c r="P200" s="518"/>
      <c r="S200" s="513"/>
      <c r="T200" s="514"/>
      <c r="U200" s="515"/>
      <c r="V200" s="521"/>
      <c r="W200" s="519"/>
      <c r="X200" s="407"/>
      <c r="Y200" s="518"/>
    </row>
    <row r="201" spans="1:25">
      <c r="A201" s="508"/>
      <c r="B201" s="509"/>
      <c r="C201" s="509"/>
      <c r="D201" s="509"/>
      <c r="E201" s="511"/>
      <c r="F201" s="401"/>
      <c r="G201" s="466"/>
      <c r="J201" s="513"/>
      <c r="K201" s="514"/>
      <c r="L201" s="514"/>
      <c r="M201" s="514"/>
      <c r="N201" s="519"/>
      <c r="O201" s="407"/>
      <c r="P201" s="534"/>
      <c r="S201" s="513"/>
      <c r="T201" s="514"/>
      <c r="U201" s="514"/>
      <c r="V201" s="514"/>
      <c r="W201" s="519"/>
      <c r="X201" s="407"/>
      <c r="Y201" s="534"/>
    </row>
    <row r="202" spans="1:25">
      <c r="A202" s="508"/>
      <c r="B202" s="509"/>
      <c r="C202" s="677" t="s">
        <v>49</v>
      </c>
      <c r="D202" s="677"/>
      <c r="E202" s="677"/>
      <c r="F202" s="401"/>
      <c r="G202" s="531">
        <f>SUM(G150:G201)</f>
        <v>0</v>
      </c>
      <c r="J202" s="513"/>
      <c r="K202" s="514"/>
      <c r="L202" s="666" t="s">
        <v>49</v>
      </c>
      <c r="M202" s="666"/>
      <c r="N202" s="666"/>
      <c r="O202" s="407"/>
      <c r="P202" s="533">
        <f>SUM(P150:P201)</f>
        <v>0</v>
      </c>
      <c r="S202" s="513"/>
      <c r="T202" s="514"/>
      <c r="U202" s="666" t="s">
        <v>49</v>
      </c>
      <c r="V202" s="666"/>
      <c r="W202" s="666"/>
      <c r="X202" s="407"/>
      <c r="Y202" s="533">
        <f>SUM(Y150:Y201)</f>
        <v>0</v>
      </c>
    </row>
    <row r="203" spans="1:25">
      <c r="A203" s="508"/>
      <c r="B203" s="509"/>
      <c r="C203" s="547"/>
      <c r="D203" s="547"/>
      <c r="E203" s="547"/>
      <c r="F203" s="401"/>
      <c r="G203" s="531"/>
      <c r="J203" s="513"/>
      <c r="K203" s="514"/>
      <c r="L203" s="548"/>
      <c r="M203" s="548"/>
      <c r="N203" s="556"/>
      <c r="O203" s="407"/>
      <c r="P203" s="533"/>
      <c r="S203" s="513"/>
      <c r="T203" s="514"/>
      <c r="U203" s="548"/>
      <c r="V203" s="548"/>
      <c r="W203" s="556"/>
      <c r="X203" s="407"/>
      <c r="Y203" s="533"/>
    </row>
    <row r="204" spans="1:25">
      <c r="A204" s="535" t="s">
        <v>194</v>
      </c>
      <c r="B204" s="530"/>
      <c r="C204" s="498" t="s">
        <v>393</v>
      </c>
      <c r="D204" s="547"/>
      <c r="E204" s="547"/>
      <c r="F204" s="401"/>
      <c r="G204" s="531"/>
      <c r="J204" s="536" t="s">
        <v>194</v>
      </c>
      <c r="K204" s="532"/>
      <c r="L204" s="503" t="s">
        <v>393</v>
      </c>
      <c r="M204" s="548"/>
      <c r="N204" s="556"/>
      <c r="O204" s="407"/>
      <c r="P204" s="533"/>
      <c r="S204" s="536" t="s">
        <v>194</v>
      </c>
      <c r="T204" s="532"/>
      <c r="U204" s="503" t="s">
        <v>393</v>
      </c>
      <c r="V204" s="548"/>
      <c r="W204" s="556"/>
      <c r="X204" s="407"/>
      <c r="Y204" s="533"/>
    </row>
    <row r="205" spans="1:25">
      <c r="A205" s="508"/>
      <c r="B205" s="509"/>
      <c r="C205" s="547"/>
      <c r="D205" s="547"/>
      <c r="E205" s="547"/>
      <c r="F205" s="401"/>
      <c r="G205" s="531"/>
      <c r="J205" s="513"/>
      <c r="K205" s="514"/>
      <c r="L205" s="548"/>
      <c r="M205" s="548"/>
      <c r="N205" s="556"/>
      <c r="O205" s="407"/>
      <c r="P205" s="533"/>
      <c r="S205" s="513"/>
      <c r="T205" s="514"/>
      <c r="U205" s="548"/>
      <c r="V205" s="548"/>
      <c r="W205" s="556"/>
      <c r="X205" s="407"/>
      <c r="Y205" s="533"/>
    </row>
    <row r="206" spans="1:25" ht="52.8">
      <c r="A206" s="508"/>
      <c r="B206" s="509"/>
      <c r="C206" s="557" t="s">
        <v>397</v>
      </c>
      <c r="D206" s="547"/>
      <c r="E206" s="547"/>
      <c r="F206" s="401"/>
      <c r="G206" s="531"/>
      <c r="J206" s="513"/>
      <c r="K206" s="514"/>
      <c r="L206" s="558" t="s">
        <v>397</v>
      </c>
      <c r="M206" s="548"/>
      <c r="N206" s="556"/>
      <c r="O206" s="407"/>
      <c r="P206" s="533"/>
      <c r="S206" s="513"/>
      <c r="T206" s="514"/>
      <c r="U206" s="558" t="s">
        <v>397</v>
      </c>
      <c r="V206" s="548"/>
      <c r="W206" s="556"/>
      <c r="X206" s="407"/>
      <c r="Y206" s="533"/>
    </row>
    <row r="207" spans="1:25">
      <c r="A207" s="508"/>
      <c r="B207" s="509"/>
      <c r="C207" s="547"/>
      <c r="D207" s="547"/>
      <c r="E207" s="547"/>
      <c r="F207" s="401"/>
      <c r="G207" s="531"/>
      <c r="J207" s="513"/>
      <c r="K207" s="514"/>
      <c r="L207" s="548"/>
      <c r="M207" s="548"/>
      <c r="N207" s="556"/>
      <c r="O207" s="407"/>
      <c r="P207" s="533"/>
      <c r="S207" s="513"/>
      <c r="T207" s="514"/>
      <c r="U207" s="548"/>
      <c r="V207" s="548"/>
      <c r="W207" s="556"/>
      <c r="X207" s="407"/>
      <c r="Y207" s="533"/>
    </row>
    <row r="208" spans="1:25">
      <c r="A208" s="508"/>
      <c r="B208" s="509"/>
      <c r="C208" s="547" t="s">
        <v>445</v>
      </c>
      <c r="D208" s="547"/>
      <c r="E208" s="547"/>
      <c r="F208" s="401"/>
      <c r="G208" s="531"/>
      <c r="J208" s="513"/>
      <c r="K208" s="514"/>
      <c r="L208" s="548" t="s">
        <v>445</v>
      </c>
      <c r="M208" s="548"/>
      <c r="N208" s="556"/>
      <c r="O208" s="407"/>
      <c r="P208" s="533"/>
      <c r="S208" s="513"/>
      <c r="T208" s="514"/>
      <c r="U208" s="548" t="s">
        <v>445</v>
      </c>
      <c r="V208" s="548"/>
      <c r="W208" s="556"/>
      <c r="X208" s="407"/>
      <c r="Y208" s="533"/>
    </row>
    <row r="209" spans="1:25" ht="66">
      <c r="A209" s="550" t="s">
        <v>195</v>
      </c>
      <c r="B209" s="559" t="s">
        <v>802</v>
      </c>
      <c r="C209" s="557" t="s">
        <v>803</v>
      </c>
      <c r="D209" s="520" t="s">
        <v>6</v>
      </c>
      <c r="E209" s="511" t="s">
        <v>448</v>
      </c>
      <c r="F209" s="401"/>
      <c r="G209" s="512">
        <f t="shared" ref="G209:G272" si="9">ROUND(E209*F209,2)</f>
        <v>0</v>
      </c>
      <c r="J209" s="552" t="s">
        <v>195</v>
      </c>
      <c r="K209" s="560" t="s">
        <v>802</v>
      </c>
      <c r="L209" s="558" t="s">
        <v>803</v>
      </c>
      <c r="M209" s="521" t="s">
        <v>6</v>
      </c>
      <c r="N209" s="516">
        <f>E209*0.3</f>
        <v>45.3</v>
      </c>
      <c r="O209" s="407"/>
      <c r="P209" s="518">
        <f t="shared" ref="P209:P272" si="10">ROUND(N209*O209,2)</f>
        <v>0</v>
      </c>
      <c r="S209" s="552" t="s">
        <v>195</v>
      </c>
      <c r="T209" s="560" t="s">
        <v>802</v>
      </c>
      <c r="U209" s="558" t="s">
        <v>803</v>
      </c>
      <c r="V209" s="521" t="s">
        <v>6</v>
      </c>
      <c r="W209" s="516">
        <f>E209*0.7</f>
        <v>105.69999999999999</v>
      </c>
      <c r="X209" s="407"/>
      <c r="Y209" s="518">
        <f t="shared" ref="Y209:Y272" si="11">ROUND(W209*X209,2)</f>
        <v>0</v>
      </c>
    </row>
    <row r="210" spans="1:25">
      <c r="A210" s="561"/>
      <c r="B210" s="562"/>
      <c r="C210" s="561"/>
      <c r="D210" s="520"/>
      <c r="E210" s="511"/>
      <c r="F210" s="401"/>
      <c r="G210" s="512"/>
      <c r="J210" s="563"/>
      <c r="K210" s="564"/>
      <c r="L210" s="563"/>
      <c r="M210" s="521"/>
      <c r="N210" s="519"/>
      <c r="O210" s="407"/>
      <c r="P210" s="518"/>
      <c r="S210" s="563"/>
      <c r="T210" s="564"/>
      <c r="U210" s="563"/>
      <c r="V210" s="521"/>
      <c r="W210" s="519"/>
      <c r="X210" s="407"/>
      <c r="Y210" s="518"/>
    </row>
    <row r="211" spans="1:25" ht="79.2">
      <c r="A211" s="550" t="s">
        <v>196</v>
      </c>
      <c r="B211" s="559" t="s">
        <v>804</v>
      </c>
      <c r="C211" s="557" t="s">
        <v>1832</v>
      </c>
      <c r="D211" s="520" t="s">
        <v>9</v>
      </c>
      <c r="E211" s="511" t="s">
        <v>446</v>
      </c>
      <c r="F211" s="401"/>
      <c r="G211" s="512">
        <f t="shared" si="9"/>
        <v>0</v>
      </c>
      <c r="J211" s="552" t="s">
        <v>196</v>
      </c>
      <c r="K211" s="560" t="s">
        <v>804</v>
      </c>
      <c r="L211" s="558" t="s">
        <v>1832</v>
      </c>
      <c r="M211" s="521" t="s">
        <v>9</v>
      </c>
      <c r="N211" s="516">
        <f>E211*0.3</f>
        <v>19.8</v>
      </c>
      <c r="O211" s="407"/>
      <c r="P211" s="518">
        <f t="shared" si="10"/>
        <v>0</v>
      </c>
      <c r="S211" s="552" t="s">
        <v>196</v>
      </c>
      <c r="T211" s="560" t="s">
        <v>804</v>
      </c>
      <c r="U211" s="558" t="s">
        <v>1833</v>
      </c>
      <c r="V211" s="521" t="s">
        <v>9</v>
      </c>
      <c r="W211" s="516">
        <f>E211*0.7</f>
        <v>46.199999999999996</v>
      </c>
      <c r="X211" s="407"/>
      <c r="Y211" s="518">
        <f t="shared" si="11"/>
        <v>0</v>
      </c>
    </row>
    <row r="212" spans="1:25">
      <c r="A212" s="561"/>
      <c r="B212" s="562"/>
      <c r="C212" s="561"/>
      <c r="D212" s="520"/>
      <c r="E212" s="511"/>
      <c r="F212" s="401"/>
      <c r="G212" s="512"/>
      <c r="J212" s="563"/>
      <c r="K212" s="564"/>
      <c r="L212" s="563"/>
      <c r="M212" s="521"/>
      <c r="N212" s="519"/>
      <c r="O212" s="407"/>
      <c r="P212" s="518"/>
      <c r="S212" s="563"/>
      <c r="T212" s="564"/>
      <c r="U212" s="563"/>
      <c r="V212" s="521"/>
      <c r="W212" s="519"/>
      <c r="X212" s="407"/>
      <c r="Y212" s="518"/>
    </row>
    <row r="213" spans="1:25" ht="39.6">
      <c r="A213" s="550" t="s">
        <v>199</v>
      </c>
      <c r="B213" s="565" t="s">
        <v>59</v>
      </c>
      <c r="C213" s="557" t="s">
        <v>395</v>
      </c>
      <c r="D213" s="520" t="s">
        <v>396</v>
      </c>
      <c r="E213" s="511" t="s">
        <v>447</v>
      </c>
      <c r="F213" s="401"/>
      <c r="G213" s="512">
        <f t="shared" si="9"/>
        <v>0</v>
      </c>
      <c r="J213" s="552" t="s">
        <v>199</v>
      </c>
      <c r="K213" s="566" t="s">
        <v>59</v>
      </c>
      <c r="L213" s="558" t="s">
        <v>395</v>
      </c>
      <c r="M213" s="521" t="s">
        <v>396</v>
      </c>
      <c r="N213" s="516">
        <f>E213*0.3</f>
        <v>1980</v>
      </c>
      <c r="O213" s="407"/>
      <c r="P213" s="518">
        <f t="shared" si="10"/>
        <v>0</v>
      </c>
      <c r="S213" s="552" t="s">
        <v>199</v>
      </c>
      <c r="T213" s="566" t="s">
        <v>59</v>
      </c>
      <c r="U213" s="558" t="s">
        <v>395</v>
      </c>
      <c r="V213" s="521" t="s">
        <v>396</v>
      </c>
      <c r="W213" s="516">
        <f>E213*0.7</f>
        <v>4620</v>
      </c>
      <c r="X213" s="407"/>
      <c r="Y213" s="518">
        <f t="shared" si="11"/>
        <v>0</v>
      </c>
    </row>
    <row r="214" spans="1:25">
      <c r="A214" s="561"/>
      <c r="B214" s="567"/>
      <c r="C214" s="561"/>
      <c r="D214" s="520"/>
      <c r="E214" s="511"/>
      <c r="F214" s="401"/>
      <c r="G214" s="512"/>
      <c r="J214" s="563"/>
      <c r="K214" s="568"/>
      <c r="L214" s="563"/>
      <c r="M214" s="521"/>
      <c r="N214" s="519"/>
      <c r="O214" s="407"/>
      <c r="P214" s="518"/>
      <c r="S214" s="563"/>
      <c r="T214" s="568"/>
      <c r="U214" s="563"/>
      <c r="V214" s="521"/>
      <c r="W214" s="519"/>
      <c r="X214" s="407"/>
      <c r="Y214" s="518"/>
    </row>
    <row r="215" spans="1:25" ht="66">
      <c r="A215" s="508" t="s">
        <v>200</v>
      </c>
      <c r="B215" s="511" t="s">
        <v>59</v>
      </c>
      <c r="C215" s="557" t="s">
        <v>398</v>
      </c>
      <c r="D215" s="551" t="s">
        <v>11</v>
      </c>
      <c r="E215" s="569" t="s">
        <v>207</v>
      </c>
      <c r="F215" s="405"/>
      <c r="G215" s="512">
        <f t="shared" si="9"/>
        <v>0</v>
      </c>
      <c r="J215" s="513" t="s">
        <v>200</v>
      </c>
      <c r="K215" s="516" t="s">
        <v>59</v>
      </c>
      <c r="L215" s="558" t="s">
        <v>398</v>
      </c>
      <c r="M215" s="553" t="s">
        <v>11</v>
      </c>
      <c r="N215" s="516">
        <f>E215*0.3</f>
        <v>2.4</v>
      </c>
      <c r="O215" s="444"/>
      <c r="P215" s="518">
        <f t="shared" si="10"/>
        <v>0</v>
      </c>
      <c r="S215" s="513" t="s">
        <v>200</v>
      </c>
      <c r="T215" s="516" t="s">
        <v>59</v>
      </c>
      <c r="U215" s="558" t="s">
        <v>398</v>
      </c>
      <c r="V215" s="553" t="s">
        <v>11</v>
      </c>
      <c r="W215" s="516">
        <f>E215*0.7</f>
        <v>5.6</v>
      </c>
      <c r="X215" s="444"/>
      <c r="Y215" s="518">
        <f t="shared" si="11"/>
        <v>0</v>
      </c>
    </row>
    <row r="216" spans="1:25">
      <c r="A216" s="508"/>
      <c r="B216" s="511"/>
      <c r="C216" s="557"/>
      <c r="D216" s="551"/>
      <c r="E216" s="569"/>
      <c r="F216" s="405"/>
      <c r="G216" s="512"/>
      <c r="J216" s="513"/>
      <c r="K216" s="516"/>
      <c r="L216" s="558"/>
      <c r="M216" s="553"/>
      <c r="N216" s="571"/>
      <c r="O216" s="444"/>
      <c r="P216" s="518"/>
      <c r="S216" s="513"/>
      <c r="T216" s="516"/>
      <c r="U216" s="558"/>
      <c r="V216" s="553"/>
      <c r="W216" s="571"/>
      <c r="X216" s="444"/>
      <c r="Y216" s="518"/>
    </row>
    <row r="217" spans="1:25" ht="39.6">
      <c r="A217" s="508" t="s">
        <v>399</v>
      </c>
      <c r="B217" s="559" t="s">
        <v>807</v>
      </c>
      <c r="C217" s="557" t="s">
        <v>806</v>
      </c>
      <c r="D217" s="557" t="s">
        <v>9</v>
      </c>
      <c r="E217" s="569" t="s">
        <v>257</v>
      </c>
      <c r="F217" s="405"/>
      <c r="G217" s="512">
        <f t="shared" si="9"/>
        <v>0</v>
      </c>
      <c r="J217" s="513" t="s">
        <v>399</v>
      </c>
      <c r="K217" s="560" t="s">
        <v>807</v>
      </c>
      <c r="L217" s="558" t="s">
        <v>806</v>
      </c>
      <c r="M217" s="558" t="s">
        <v>9</v>
      </c>
      <c r="N217" s="516">
        <f>E217*0.3</f>
        <v>1.5</v>
      </c>
      <c r="O217" s="444"/>
      <c r="P217" s="518">
        <f t="shared" si="10"/>
        <v>0</v>
      </c>
      <c r="S217" s="513" t="s">
        <v>399</v>
      </c>
      <c r="T217" s="560" t="s">
        <v>807</v>
      </c>
      <c r="U217" s="558" t="s">
        <v>806</v>
      </c>
      <c r="V217" s="558" t="s">
        <v>9</v>
      </c>
      <c r="W217" s="516">
        <f>E217*0.7</f>
        <v>3.5</v>
      </c>
      <c r="X217" s="444"/>
      <c r="Y217" s="518">
        <f t="shared" si="11"/>
        <v>0</v>
      </c>
    </row>
    <row r="218" spans="1:25">
      <c r="A218" s="508"/>
      <c r="B218" s="511"/>
      <c r="C218" s="557"/>
      <c r="D218" s="551"/>
      <c r="E218" s="569"/>
      <c r="F218" s="405"/>
      <c r="G218" s="512"/>
      <c r="J218" s="513"/>
      <c r="K218" s="516"/>
      <c r="L218" s="558"/>
      <c r="M218" s="553"/>
      <c r="N218" s="571"/>
      <c r="O218" s="444"/>
      <c r="P218" s="518"/>
      <c r="S218" s="513"/>
      <c r="T218" s="516"/>
      <c r="U218" s="558"/>
      <c r="V218" s="553"/>
      <c r="W218" s="571"/>
      <c r="X218" s="444"/>
      <c r="Y218" s="518"/>
    </row>
    <row r="219" spans="1:25">
      <c r="A219" s="508"/>
      <c r="B219" s="509"/>
      <c r="C219" s="547" t="s">
        <v>450</v>
      </c>
      <c r="D219" s="547"/>
      <c r="E219" s="547"/>
      <c r="F219" s="401"/>
      <c r="G219" s="512"/>
      <c r="J219" s="513"/>
      <c r="K219" s="514"/>
      <c r="L219" s="548" t="s">
        <v>450</v>
      </c>
      <c r="M219" s="548"/>
      <c r="N219" s="556"/>
      <c r="O219" s="407"/>
      <c r="P219" s="518"/>
      <c r="S219" s="513"/>
      <c r="T219" s="514"/>
      <c r="U219" s="548" t="s">
        <v>450</v>
      </c>
      <c r="V219" s="548"/>
      <c r="W219" s="556"/>
      <c r="X219" s="407"/>
      <c r="Y219" s="518"/>
    </row>
    <row r="220" spans="1:25" ht="66">
      <c r="A220" s="550" t="s">
        <v>400</v>
      </c>
      <c r="B220" s="559" t="s">
        <v>802</v>
      </c>
      <c r="C220" s="557" t="s">
        <v>803</v>
      </c>
      <c r="D220" s="520" t="s">
        <v>6</v>
      </c>
      <c r="E220" s="511" t="s">
        <v>453</v>
      </c>
      <c r="F220" s="401"/>
      <c r="G220" s="512">
        <f t="shared" si="9"/>
        <v>0</v>
      </c>
      <c r="J220" s="552" t="s">
        <v>400</v>
      </c>
      <c r="K220" s="560" t="s">
        <v>802</v>
      </c>
      <c r="L220" s="558" t="s">
        <v>803</v>
      </c>
      <c r="M220" s="521" t="s">
        <v>6</v>
      </c>
      <c r="N220" s="519">
        <v>11</v>
      </c>
      <c r="O220" s="407"/>
      <c r="P220" s="518">
        <f t="shared" si="10"/>
        <v>0</v>
      </c>
      <c r="S220" s="552" t="s">
        <v>400</v>
      </c>
      <c r="T220" s="560" t="s">
        <v>802</v>
      </c>
      <c r="U220" s="558" t="s">
        <v>803</v>
      </c>
      <c r="V220" s="521" t="s">
        <v>6</v>
      </c>
      <c r="W220" s="560" t="s">
        <v>249</v>
      </c>
      <c r="X220" s="407"/>
      <c r="Y220" s="518">
        <f t="shared" si="11"/>
        <v>0</v>
      </c>
    </row>
    <row r="221" spans="1:25">
      <c r="A221" s="561"/>
      <c r="B221" s="562"/>
      <c r="C221" s="561"/>
      <c r="D221" s="520"/>
      <c r="E221" s="511"/>
      <c r="F221" s="401"/>
      <c r="G221" s="512"/>
      <c r="J221" s="563"/>
      <c r="K221" s="564"/>
      <c r="L221" s="563"/>
      <c r="M221" s="521"/>
      <c r="N221" s="519"/>
      <c r="O221" s="407"/>
      <c r="P221" s="518"/>
      <c r="S221" s="563"/>
      <c r="T221" s="564"/>
      <c r="U221" s="563"/>
      <c r="V221" s="521"/>
      <c r="W221" s="519"/>
      <c r="X221" s="407"/>
      <c r="Y221" s="518"/>
    </row>
    <row r="222" spans="1:25" ht="79.2">
      <c r="A222" s="550" t="s">
        <v>401</v>
      </c>
      <c r="B222" s="559" t="s">
        <v>804</v>
      </c>
      <c r="C222" s="557" t="s">
        <v>1832</v>
      </c>
      <c r="D222" s="520" t="s">
        <v>9</v>
      </c>
      <c r="E222" s="511" t="s">
        <v>737</v>
      </c>
      <c r="F222" s="401"/>
      <c r="G222" s="512">
        <f t="shared" si="9"/>
        <v>0</v>
      </c>
      <c r="J222" s="552" t="s">
        <v>401</v>
      </c>
      <c r="K222" s="560" t="s">
        <v>804</v>
      </c>
      <c r="L222" s="558" t="s">
        <v>1832</v>
      </c>
      <c r="M222" s="521" t="s">
        <v>9</v>
      </c>
      <c r="N222" s="516">
        <f>E222*0.3</f>
        <v>4.3499999999999996</v>
      </c>
      <c r="O222" s="407"/>
      <c r="P222" s="518">
        <f t="shared" si="10"/>
        <v>0</v>
      </c>
      <c r="S222" s="552" t="s">
        <v>401</v>
      </c>
      <c r="T222" s="560" t="s">
        <v>804</v>
      </c>
      <c r="U222" s="558" t="s">
        <v>1832</v>
      </c>
      <c r="V222" s="521" t="s">
        <v>9</v>
      </c>
      <c r="W222" s="516">
        <f>E222*0.7</f>
        <v>10.149999999999999</v>
      </c>
      <c r="X222" s="407"/>
      <c r="Y222" s="518">
        <f t="shared" si="11"/>
        <v>0</v>
      </c>
    </row>
    <row r="223" spans="1:25">
      <c r="A223" s="561"/>
      <c r="B223" s="562"/>
      <c r="C223" s="561"/>
      <c r="D223" s="520"/>
      <c r="E223" s="511"/>
      <c r="F223" s="401"/>
      <c r="G223" s="512"/>
      <c r="J223" s="563"/>
      <c r="K223" s="564"/>
      <c r="L223" s="563"/>
      <c r="M223" s="521"/>
      <c r="N223" s="519"/>
      <c r="O223" s="407"/>
      <c r="P223" s="518"/>
      <c r="S223" s="563"/>
      <c r="T223" s="564"/>
      <c r="U223" s="563"/>
      <c r="V223" s="521"/>
      <c r="W223" s="519"/>
      <c r="X223" s="407"/>
      <c r="Y223" s="518"/>
    </row>
    <row r="224" spans="1:25" ht="39.6">
      <c r="A224" s="550" t="s">
        <v>402</v>
      </c>
      <c r="B224" s="565" t="s">
        <v>59</v>
      </c>
      <c r="C224" s="557" t="s">
        <v>395</v>
      </c>
      <c r="D224" s="520" t="s">
        <v>396</v>
      </c>
      <c r="E224" s="511" t="s">
        <v>451</v>
      </c>
      <c r="F224" s="401"/>
      <c r="G224" s="512">
        <f t="shared" si="9"/>
        <v>0</v>
      </c>
      <c r="J224" s="552" t="s">
        <v>402</v>
      </c>
      <c r="K224" s="566" t="s">
        <v>59</v>
      </c>
      <c r="L224" s="558" t="s">
        <v>395</v>
      </c>
      <c r="M224" s="521" t="s">
        <v>396</v>
      </c>
      <c r="N224" s="516">
        <f>E224*0.3</f>
        <v>435</v>
      </c>
      <c r="O224" s="407"/>
      <c r="P224" s="518">
        <f t="shared" si="10"/>
        <v>0</v>
      </c>
      <c r="S224" s="552" t="s">
        <v>402</v>
      </c>
      <c r="T224" s="566" t="s">
        <v>59</v>
      </c>
      <c r="U224" s="558" t="s">
        <v>395</v>
      </c>
      <c r="V224" s="521" t="s">
        <v>396</v>
      </c>
      <c r="W224" s="516">
        <f>E224*0.7</f>
        <v>1014.9999999999999</v>
      </c>
      <c r="X224" s="407"/>
      <c r="Y224" s="518">
        <f t="shared" si="11"/>
        <v>0</v>
      </c>
    </row>
    <row r="225" spans="1:25">
      <c r="A225" s="561"/>
      <c r="B225" s="567"/>
      <c r="C225" s="561"/>
      <c r="D225" s="520"/>
      <c r="E225" s="511"/>
      <c r="F225" s="401"/>
      <c r="G225" s="512"/>
      <c r="J225" s="563"/>
      <c r="K225" s="568"/>
      <c r="L225" s="563"/>
      <c r="M225" s="521"/>
      <c r="N225" s="519"/>
      <c r="O225" s="407"/>
      <c r="P225" s="518"/>
      <c r="S225" s="563"/>
      <c r="T225" s="568"/>
      <c r="U225" s="563"/>
      <c r="V225" s="521"/>
      <c r="W225" s="519"/>
      <c r="X225" s="407"/>
      <c r="Y225" s="518"/>
    </row>
    <row r="226" spans="1:25" ht="66">
      <c r="A226" s="508" t="s">
        <v>403</v>
      </c>
      <c r="B226" s="511" t="s">
        <v>59</v>
      </c>
      <c r="C226" s="557" t="s">
        <v>398</v>
      </c>
      <c r="D226" s="551" t="s">
        <v>11</v>
      </c>
      <c r="E226" s="569" t="s">
        <v>82</v>
      </c>
      <c r="F226" s="405"/>
      <c r="G226" s="512">
        <f t="shared" si="9"/>
        <v>0</v>
      </c>
      <c r="J226" s="513" t="s">
        <v>403</v>
      </c>
      <c r="K226" s="516" t="s">
        <v>59</v>
      </c>
      <c r="L226" s="558" t="s">
        <v>398</v>
      </c>
      <c r="M226" s="553" t="s">
        <v>11</v>
      </c>
      <c r="N226" s="516">
        <f>E226*0.3</f>
        <v>0.3</v>
      </c>
      <c r="O226" s="444"/>
      <c r="P226" s="518">
        <f t="shared" si="10"/>
        <v>0</v>
      </c>
      <c r="S226" s="513" t="s">
        <v>403</v>
      </c>
      <c r="T226" s="516" t="s">
        <v>59</v>
      </c>
      <c r="U226" s="558" t="s">
        <v>398</v>
      </c>
      <c r="V226" s="553" t="s">
        <v>11</v>
      </c>
      <c r="W226" s="516">
        <f>E226*0.7</f>
        <v>0.7</v>
      </c>
      <c r="X226" s="444"/>
      <c r="Y226" s="518">
        <f t="shared" si="11"/>
        <v>0</v>
      </c>
    </row>
    <row r="227" spans="1:25">
      <c r="A227" s="508"/>
      <c r="B227" s="511"/>
      <c r="C227" s="557"/>
      <c r="D227" s="551"/>
      <c r="E227" s="569"/>
      <c r="F227" s="405"/>
      <c r="G227" s="512"/>
      <c r="J227" s="513"/>
      <c r="K227" s="516"/>
      <c r="L227" s="558"/>
      <c r="M227" s="553"/>
      <c r="N227" s="571"/>
      <c r="O227" s="444"/>
      <c r="P227" s="518"/>
      <c r="S227" s="513"/>
      <c r="T227" s="516"/>
      <c r="U227" s="558"/>
      <c r="V227" s="553"/>
      <c r="W227" s="571"/>
      <c r="X227" s="444"/>
      <c r="Y227" s="518"/>
    </row>
    <row r="228" spans="1:25" ht="36" customHeight="1">
      <c r="A228" s="508" t="s">
        <v>449</v>
      </c>
      <c r="B228" s="559" t="s">
        <v>807</v>
      </c>
      <c r="C228" s="557" t="s">
        <v>806</v>
      </c>
      <c r="D228" s="557" t="s">
        <v>9</v>
      </c>
      <c r="E228" s="569" t="s">
        <v>452</v>
      </c>
      <c r="F228" s="405"/>
      <c r="G228" s="512">
        <f t="shared" si="9"/>
        <v>0</v>
      </c>
      <c r="J228" s="513" t="s">
        <v>449</v>
      </c>
      <c r="K228" s="560" t="s">
        <v>807</v>
      </c>
      <c r="L228" s="558" t="s">
        <v>806</v>
      </c>
      <c r="M228" s="558" t="s">
        <v>9</v>
      </c>
      <c r="N228" s="516">
        <f>E228*0.3</f>
        <v>0.33</v>
      </c>
      <c r="O228" s="444"/>
      <c r="P228" s="518">
        <f t="shared" si="10"/>
        <v>0</v>
      </c>
      <c r="S228" s="513" t="s">
        <v>449</v>
      </c>
      <c r="T228" s="560" t="s">
        <v>807</v>
      </c>
      <c r="U228" s="558" t="s">
        <v>806</v>
      </c>
      <c r="V228" s="558" t="s">
        <v>9</v>
      </c>
      <c r="W228" s="516">
        <f>E228*0.7</f>
        <v>0.77</v>
      </c>
      <c r="X228" s="444"/>
      <c r="Y228" s="518">
        <f t="shared" si="11"/>
        <v>0</v>
      </c>
    </row>
    <row r="229" spans="1:25">
      <c r="A229" s="508"/>
      <c r="B229" s="511"/>
      <c r="C229" s="557"/>
      <c r="D229" s="551"/>
      <c r="E229" s="569"/>
      <c r="F229" s="405"/>
      <c r="G229" s="512"/>
      <c r="J229" s="513"/>
      <c r="K229" s="516"/>
      <c r="L229" s="558"/>
      <c r="M229" s="553"/>
      <c r="N229" s="571"/>
      <c r="O229" s="444"/>
      <c r="P229" s="518"/>
      <c r="S229" s="513"/>
      <c r="T229" s="516"/>
      <c r="U229" s="558"/>
      <c r="V229" s="553"/>
      <c r="W229" s="571"/>
      <c r="X229" s="444"/>
      <c r="Y229" s="518"/>
    </row>
    <row r="230" spans="1:25">
      <c r="A230" s="508"/>
      <c r="B230" s="509"/>
      <c r="C230" s="547" t="s">
        <v>454</v>
      </c>
      <c r="D230" s="547"/>
      <c r="E230" s="547"/>
      <c r="F230" s="401"/>
      <c r="G230" s="512"/>
      <c r="J230" s="513"/>
      <c r="K230" s="514"/>
      <c r="L230" s="548" t="s">
        <v>454</v>
      </c>
      <c r="M230" s="548"/>
      <c r="N230" s="556"/>
      <c r="O230" s="407"/>
      <c r="P230" s="518"/>
      <c r="S230" s="513"/>
      <c r="T230" s="514"/>
      <c r="U230" s="548" t="s">
        <v>454</v>
      </c>
      <c r="V230" s="548"/>
      <c r="W230" s="556"/>
      <c r="X230" s="407"/>
      <c r="Y230" s="518"/>
    </row>
    <row r="231" spans="1:25" ht="66">
      <c r="A231" s="550" t="s">
        <v>404</v>
      </c>
      <c r="B231" s="559" t="s">
        <v>802</v>
      </c>
      <c r="C231" s="557" t="s">
        <v>803</v>
      </c>
      <c r="D231" s="520" t="s">
        <v>6</v>
      </c>
      <c r="E231" s="511" t="s">
        <v>290</v>
      </c>
      <c r="F231" s="401"/>
      <c r="G231" s="512">
        <f t="shared" si="9"/>
        <v>0</v>
      </c>
      <c r="J231" s="552" t="s">
        <v>404</v>
      </c>
      <c r="K231" s="560" t="s">
        <v>802</v>
      </c>
      <c r="L231" s="558" t="s">
        <v>803</v>
      </c>
      <c r="M231" s="521" t="s">
        <v>6</v>
      </c>
      <c r="N231" s="516">
        <f>E231*0.3</f>
        <v>18.3</v>
      </c>
      <c r="O231" s="407"/>
      <c r="P231" s="518">
        <f t="shared" si="10"/>
        <v>0</v>
      </c>
      <c r="S231" s="552" t="s">
        <v>404</v>
      </c>
      <c r="T231" s="560" t="s">
        <v>802</v>
      </c>
      <c r="U231" s="558" t="s">
        <v>803</v>
      </c>
      <c r="V231" s="521" t="s">
        <v>6</v>
      </c>
      <c r="W231" s="516">
        <f>E231*0.7</f>
        <v>42.699999999999996</v>
      </c>
      <c r="X231" s="407"/>
      <c r="Y231" s="518">
        <f t="shared" si="11"/>
        <v>0</v>
      </c>
    </row>
    <row r="232" spans="1:25">
      <c r="A232" s="561"/>
      <c r="B232" s="562"/>
      <c r="C232" s="561"/>
      <c r="D232" s="520"/>
      <c r="E232" s="511"/>
      <c r="F232" s="401"/>
      <c r="G232" s="512"/>
      <c r="J232" s="563"/>
      <c r="K232" s="564"/>
      <c r="L232" s="563"/>
      <c r="M232" s="521"/>
      <c r="N232" s="519"/>
      <c r="O232" s="407"/>
      <c r="P232" s="518"/>
      <c r="S232" s="563"/>
      <c r="T232" s="564"/>
      <c r="U232" s="563"/>
      <c r="V232" s="521"/>
      <c r="W232" s="519"/>
      <c r="X232" s="407"/>
      <c r="Y232" s="518"/>
    </row>
    <row r="233" spans="1:25" ht="79.2">
      <c r="A233" s="550" t="s">
        <v>405</v>
      </c>
      <c r="B233" s="559" t="s">
        <v>804</v>
      </c>
      <c r="C233" s="557" t="s">
        <v>1832</v>
      </c>
      <c r="D233" s="520" t="s">
        <v>9</v>
      </c>
      <c r="E233" s="511" t="s">
        <v>386</v>
      </c>
      <c r="F233" s="401"/>
      <c r="G233" s="512">
        <f t="shared" si="9"/>
        <v>0</v>
      </c>
      <c r="J233" s="552" t="s">
        <v>405</v>
      </c>
      <c r="K233" s="560" t="s">
        <v>804</v>
      </c>
      <c r="L233" s="558" t="s">
        <v>1832</v>
      </c>
      <c r="M233" s="521" t="s">
        <v>9</v>
      </c>
      <c r="N233" s="516">
        <f>E233*0.3</f>
        <v>8.4</v>
      </c>
      <c r="O233" s="407"/>
      <c r="P233" s="518">
        <f t="shared" si="10"/>
        <v>0</v>
      </c>
      <c r="S233" s="552" t="s">
        <v>405</v>
      </c>
      <c r="T233" s="560" t="s">
        <v>804</v>
      </c>
      <c r="U233" s="558" t="s">
        <v>1832</v>
      </c>
      <c r="V233" s="521" t="s">
        <v>9</v>
      </c>
      <c r="W233" s="516">
        <f>E233*0.7</f>
        <v>19.599999999999998</v>
      </c>
      <c r="X233" s="407"/>
      <c r="Y233" s="518">
        <f t="shared" si="11"/>
        <v>0</v>
      </c>
    </row>
    <row r="234" spans="1:25">
      <c r="A234" s="561"/>
      <c r="B234" s="562"/>
      <c r="C234" s="561"/>
      <c r="D234" s="520"/>
      <c r="E234" s="511"/>
      <c r="F234" s="401"/>
      <c r="G234" s="512"/>
      <c r="J234" s="563"/>
      <c r="K234" s="564"/>
      <c r="L234" s="563"/>
      <c r="M234" s="521"/>
      <c r="N234" s="519"/>
      <c r="O234" s="407"/>
      <c r="P234" s="518"/>
      <c r="S234" s="563"/>
      <c r="T234" s="564"/>
      <c r="U234" s="563"/>
      <c r="V234" s="521"/>
      <c r="W234" s="519"/>
      <c r="X234" s="407"/>
      <c r="Y234" s="518"/>
    </row>
    <row r="235" spans="1:25" ht="39.6">
      <c r="A235" s="550" t="s">
        <v>406</v>
      </c>
      <c r="B235" s="565" t="s">
        <v>59</v>
      </c>
      <c r="C235" s="557" t="s">
        <v>395</v>
      </c>
      <c r="D235" s="520" t="s">
        <v>396</v>
      </c>
      <c r="E235" s="511" t="s">
        <v>455</v>
      </c>
      <c r="F235" s="401"/>
      <c r="G235" s="512">
        <f t="shared" si="9"/>
        <v>0</v>
      </c>
      <c r="J235" s="552" t="s">
        <v>406</v>
      </c>
      <c r="K235" s="566" t="s">
        <v>59</v>
      </c>
      <c r="L235" s="558" t="s">
        <v>395</v>
      </c>
      <c r="M235" s="521" t="s">
        <v>396</v>
      </c>
      <c r="N235" s="516">
        <f>E235*0.3</f>
        <v>840</v>
      </c>
      <c r="O235" s="407"/>
      <c r="P235" s="518">
        <f t="shared" si="10"/>
        <v>0</v>
      </c>
      <c r="S235" s="552" t="s">
        <v>406</v>
      </c>
      <c r="T235" s="566" t="s">
        <v>59</v>
      </c>
      <c r="U235" s="558" t="s">
        <v>395</v>
      </c>
      <c r="V235" s="521" t="s">
        <v>396</v>
      </c>
      <c r="W235" s="516">
        <f>E235*0.7</f>
        <v>1959.9999999999998</v>
      </c>
      <c r="X235" s="407"/>
      <c r="Y235" s="518">
        <f t="shared" si="11"/>
        <v>0</v>
      </c>
    </row>
    <row r="236" spans="1:25">
      <c r="A236" s="561"/>
      <c r="B236" s="567"/>
      <c r="C236" s="561"/>
      <c r="D236" s="520"/>
      <c r="E236" s="511"/>
      <c r="F236" s="401"/>
      <c r="G236" s="512"/>
      <c r="J236" s="563"/>
      <c r="K236" s="568"/>
      <c r="L236" s="563"/>
      <c r="M236" s="521"/>
      <c r="N236" s="519"/>
      <c r="O236" s="407"/>
      <c r="P236" s="518"/>
      <c r="S236" s="563"/>
      <c r="T236" s="568"/>
      <c r="U236" s="563"/>
      <c r="V236" s="521"/>
      <c r="W236" s="519"/>
      <c r="X236" s="407"/>
      <c r="Y236" s="518"/>
    </row>
    <row r="237" spans="1:25" ht="66">
      <c r="A237" s="508" t="s">
        <v>407</v>
      </c>
      <c r="B237" s="511" t="s">
        <v>59</v>
      </c>
      <c r="C237" s="557" t="s">
        <v>398</v>
      </c>
      <c r="D237" s="551" t="s">
        <v>11</v>
      </c>
      <c r="E237" s="569" t="s">
        <v>234</v>
      </c>
      <c r="F237" s="405"/>
      <c r="G237" s="512">
        <f t="shared" si="9"/>
        <v>0</v>
      </c>
      <c r="J237" s="513" t="s">
        <v>407</v>
      </c>
      <c r="K237" s="516" t="s">
        <v>59</v>
      </c>
      <c r="L237" s="558" t="s">
        <v>398</v>
      </c>
      <c r="M237" s="553" t="s">
        <v>11</v>
      </c>
      <c r="N237" s="516">
        <f>E237*0.3</f>
        <v>0.89999999999999991</v>
      </c>
      <c r="O237" s="444"/>
      <c r="P237" s="518">
        <f t="shared" si="10"/>
        <v>0</v>
      </c>
      <c r="S237" s="513" t="s">
        <v>407</v>
      </c>
      <c r="T237" s="516" t="s">
        <v>59</v>
      </c>
      <c r="U237" s="558" t="s">
        <v>398</v>
      </c>
      <c r="V237" s="553" t="s">
        <v>11</v>
      </c>
      <c r="W237" s="516">
        <f>E237*0.7</f>
        <v>2.0999999999999996</v>
      </c>
      <c r="X237" s="444"/>
      <c r="Y237" s="518">
        <f t="shared" si="11"/>
        <v>0</v>
      </c>
    </row>
    <row r="238" spans="1:25">
      <c r="A238" s="508"/>
      <c r="B238" s="511"/>
      <c r="C238" s="557"/>
      <c r="D238" s="551"/>
      <c r="E238" s="569"/>
      <c r="F238" s="405"/>
      <c r="G238" s="512"/>
      <c r="J238" s="513"/>
      <c r="K238" s="516"/>
      <c r="L238" s="558"/>
      <c r="M238" s="553"/>
      <c r="N238" s="571"/>
      <c r="O238" s="444"/>
      <c r="P238" s="518"/>
      <c r="S238" s="513"/>
      <c r="T238" s="516"/>
      <c r="U238" s="558"/>
      <c r="V238" s="553"/>
      <c r="W238" s="571"/>
      <c r="X238" s="444"/>
      <c r="Y238" s="518"/>
    </row>
    <row r="239" spans="1:25" ht="39.6">
      <c r="A239" s="508" t="s">
        <v>408</v>
      </c>
      <c r="B239" s="559" t="s">
        <v>807</v>
      </c>
      <c r="C239" s="557" t="s">
        <v>806</v>
      </c>
      <c r="D239" s="557" t="s">
        <v>9</v>
      </c>
      <c r="E239" s="569" t="s">
        <v>738</v>
      </c>
      <c r="F239" s="405"/>
      <c r="G239" s="512">
        <f t="shared" si="9"/>
        <v>0</v>
      </c>
      <c r="J239" s="513" t="s">
        <v>408</v>
      </c>
      <c r="K239" s="560" t="s">
        <v>807</v>
      </c>
      <c r="L239" s="558" t="s">
        <v>806</v>
      </c>
      <c r="M239" s="558" t="s">
        <v>9</v>
      </c>
      <c r="N239" s="516">
        <f>E239*0.3</f>
        <v>0.66</v>
      </c>
      <c r="O239" s="444"/>
      <c r="P239" s="518">
        <f t="shared" si="10"/>
        <v>0</v>
      </c>
      <c r="S239" s="513" t="s">
        <v>408</v>
      </c>
      <c r="T239" s="560" t="s">
        <v>807</v>
      </c>
      <c r="U239" s="558" t="s">
        <v>806</v>
      </c>
      <c r="V239" s="558" t="s">
        <v>9</v>
      </c>
      <c r="W239" s="516">
        <f>E239*0.7</f>
        <v>1.54</v>
      </c>
      <c r="X239" s="444"/>
      <c r="Y239" s="518">
        <f t="shared" si="11"/>
        <v>0</v>
      </c>
    </row>
    <row r="240" spans="1:25">
      <c r="A240" s="508"/>
      <c r="B240" s="511"/>
      <c r="C240" s="557"/>
      <c r="D240" s="551"/>
      <c r="E240" s="569"/>
      <c r="F240" s="405"/>
      <c r="G240" s="512"/>
      <c r="J240" s="513"/>
      <c r="K240" s="516"/>
      <c r="L240" s="558"/>
      <c r="M240" s="553"/>
      <c r="N240" s="571"/>
      <c r="O240" s="444"/>
      <c r="P240" s="518"/>
      <c r="S240" s="513"/>
      <c r="T240" s="516"/>
      <c r="U240" s="558"/>
      <c r="V240" s="553"/>
      <c r="W240" s="571"/>
      <c r="X240" s="444"/>
      <c r="Y240" s="518"/>
    </row>
    <row r="241" spans="1:25">
      <c r="A241" s="508"/>
      <c r="B241" s="509"/>
      <c r="C241" s="547" t="s">
        <v>456</v>
      </c>
      <c r="D241" s="547"/>
      <c r="E241" s="547"/>
      <c r="F241" s="401"/>
      <c r="G241" s="512"/>
      <c r="J241" s="513"/>
      <c r="K241" s="514"/>
      <c r="L241" s="548" t="s">
        <v>456</v>
      </c>
      <c r="M241" s="548"/>
      <c r="N241" s="556"/>
      <c r="O241" s="407"/>
      <c r="P241" s="518"/>
      <c r="S241" s="513"/>
      <c r="T241" s="514"/>
      <c r="U241" s="548" t="s">
        <v>456</v>
      </c>
      <c r="V241" s="548"/>
      <c r="W241" s="556"/>
      <c r="X241" s="407"/>
      <c r="Y241" s="518"/>
    </row>
    <row r="242" spans="1:25" ht="66">
      <c r="A242" s="550" t="s">
        <v>409</v>
      </c>
      <c r="B242" s="559" t="s">
        <v>802</v>
      </c>
      <c r="C242" s="557" t="s">
        <v>803</v>
      </c>
      <c r="D242" s="520" t="s">
        <v>6</v>
      </c>
      <c r="E242" s="511" t="s">
        <v>459</v>
      </c>
      <c r="F242" s="401"/>
      <c r="G242" s="512">
        <f t="shared" si="9"/>
        <v>0</v>
      </c>
      <c r="J242" s="552" t="s">
        <v>409</v>
      </c>
      <c r="K242" s="560" t="s">
        <v>802</v>
      </c>
      <c r="L242" s="558" t="s">
        <v>803</v>
      </c>
      <c r="M242" s="521" t="s">
        <v>6</v>
      </c>
      <c r="N242" s="516">
        <f>E242*0.3</f>
        <v>20.099999999999998</v>
      </c>
      <c r="O242" s="407"/>
      <c r="P242" s="518">
        <f t="shared" si="10"/>
        <v>0</v>
      </c>
      <c r="S242" s="552" t="s">
        <v>409</v>
      </c>
      <c r="T242" s="560" t="s">
        <v>802</v>
      </c>
      <c r="U242" s="558" t="s">
        <v>803</v>
      </c>
      <c r="V242" s="521" t="s">
        <v>6</v>
      </c>
      <c r="W242" s="516">
        <f>E242*0.7</f>
        <v>46.9</v>
      </c>
      <c r="X242" s="407"/>
      <c r="Y242" s="518">
        <f t="shared" si="11"/>
        <v>0</v>
      </c>
    </row>
    <row r="243" spans="1:25">
      <c r="A243" s="561"/>
      <c r="B243" s="562"/>
      <c r="C243" s="561"/>
      <c r="D243" s="520"/>
      <c r="E243" s="511"/>
      <c r="F243" s="401"/>
      <c r="G243" s="512"/>
      <c r="J243" s="563"/>
      <c r="K243" s="564"/>
      <c r="L243" s="563"/>
      <c r="M243" s="521"/>
      <c r="N243" s="519"/>
      <c r="O243" s="407"/>
      <c r="P243" s="518"/>
      <c r="S243" s="563"/>
      <c r="T243" s="564"/>
      <c r="U243" s="563"/>
      <c r="V243" s="521"/>
      <c r="W243" s="519"/>
      <c r="X243" s="407"/>
      <c r="Y243" s="518"/>
    </row>
    <row r="244" spans="1:25" ht="79.2">
      <c r="A244" s="550" t="s">
        <v>410</v>
      </c>
      <c r="B244" s="559" t="s">
        <v>804</v>
      </c>
      <c r="C244" s="557" t="s">
        <v>1832</v>
      </c>
      <c r="D244" s="520" t="s">
        <v>9</v>
      </c>
      <c r="E244" s="511" t="s">
        <v>225</v>
      </c>
      <c r="F244" s="401"/>
      <c r="G244" s="512">
        <f t="shared" si="9"/>
        <v>0</v>
      </c>
      <c r="J244" s="552" t="s">
        <v>410</v>
      </c>
      <c r="K244" s="560" t="s">
        <v>804</v>
      </c>
      <c r="L244" s="558" t="s">
        <v>1832</v>
      </c>
      <c r="M244" s="521" t="s">
        <v>9</v>
      </c>
      <c r="N244" s="516">
        <f>E244*0.3</f>
        <v>9.2999999999999989</v>
      </c>
      <c r="O244" s="407"/>
      <c r="P244" s="518">
        <f t="shared" si="10"/>
        <v>0</v>
      </c>
      <c r="S244" s="552" t="s">
        <v>410</v>
      </c>
      <c r="T244" s="560" t="s">
        <v>804</v>
      </c>
      <c r="U244" s="558" t="s">
        <v>1832</v>
      </c>
      <c r="V244" s="521" t="s">
        <v>9</v>
      </c>
      <c r="W244" s="516">
        <f>E244*0.7</f>
        <v>21.7</v>
      </c>
      <c r="X244" s="407"/>
      <c r="Y244" s="518">
        <f t="shared" si="11"/>
        <v>0</v>
      </c>
    </row>
    <row r="245" spans="1:25">
      <c r="A245" s="561"/>
      <c r="B245" s="562"/>
      <c r="C245" s="561"/>
      <c r="D245" s="520"/>
      <c r="E245" s="511"/>
      <c r="F245" s="401"/>
      <c r="G245" s="512"/>
      <c r="J245" s="563"/>
      <c r="K245" s="564"/>
      <c r="L245" s="563"/>
      <c r="M245" s="521"/>
      <c r="N245" s="519"/>
      <c r="O245" s="407"/>
      <c r="P245" s="518"/>
      <c r="S245" s="563"/>
      <c r="T245" s="564"/>
      <c r="U245" s="563"/>
      <c r="V245" s="521"/>
      <c r="W245" s="519"/>
      <c r="X245" s="407"/>
      <c r="Y245" s="518"/>
    </row>
    <row r="246" spans="1:25" ht="39.6">
      <c r="A246" s="550" t="s">
        <v>411</v>
      </c>
      <c r="B246" s="565" t="s">
        <v>59</v>
      </c>
      <c r="C246" s="557" t="s">
        <v>395</v>
      </c>
      <c r="D246" s="520" t="s">
        <v>396</v>
      </c>
      <c r="E246" s="511" t="s">
        <v>458</v>
      </c>
      <c r="F246" s="401"/>
      <c r="G246" s="512">
        <f t="shared" si="9"/>
        <v>0</v>
      </c>
      <c r="J246" s="552" t="s">
        <v>411</v>
      </c>
      <c r="K246" s="566" t="s">
        <v>59</v>
      </c>
      <c r="L246" s="558" t="s">
        <v>395</v>
      </c>
      <c r="M246" s="521" t="s">
        <v>396</v>
      </c>
      <c r="N246" s="516">
        <f>E246*0.3</f>
        <v>930</v>
      </c>
      <c r="O246" s="407"/>
      <c r="P246" s="518">
        <f t="shared" si="10"/>
        <v>0</v>
      </c>
      <c r="S246" s="552" t="s">
        <v>411</v>
      </c>
      <c r="T246" s="566" t="s">
        <v>59</v>
      </c>
      <c r="U246" s="558" t="s">
        <v>395</v>
      </c>
      <c r="V246" s="521" t="s">
        <v>396</v>
      </c>
      <c r="W246" s="516">
        <f>E246*0.7</f>
        <v>2170</v>
      </c>
      <c r="X246" s="407"/>
      <c r="Y246" s="518">
        <f t="shared" si="11"/>
        <v>0</v>
      </c>
    </row>
    <row r="247" spans="1:25">
      <c r="A247" s="561"/>
      <c r="B247" s="567"/>
      <c r="C247" s="561"/>
      <c r="D247" s="520"/>
      <c r="E247" s="511"/>
      <c r="F247" s="401"/>
      <c r="G247" s="512"/>
      <c r="J247" s="563"/>
      <c r="K247" s="568"/>
      <c r="L247" s="563"/>
      <c r="M247" s="521"/>
      <c r="N247" s="519"/>
      <c r="O247" s="407"/>
      <c r="P247" s="518"/>
      <c r="S247" s="563"/>
      <c r="T247" s="568"/>
      <c r="U247" s="563"/>
      <c r="V247" s="521"/>
      <c r="W247" s="519"/>
      <c r="X247" s="407"/>
      <c r="Y247" s="518"/>
    </row>
    <row r="248" spans="1:25" ht="66">
      <c r="A248" s="508" t="s">
        <v>412</v>
      </c>
      <c r="B248" s="511" t="s">
        <v>59</v>
      </c>
      <c r="C248" s="557" t="s">
        <v>398</v>
      </c>
      <c r="D248" s="551" t="s">
        <v>11</v>
      </c>
      <c r="E248" s="569" t="s">
        <v>234</v>
      </c>
      <c r="F248" s="405"/>
      <c r="G248" s="512">
        <f t="shared" si="9"/>
        <v>0</v>
      </c>
      <c r="J248" s="513" t="s">
        <v>412</v>
      </c>
      <c r="K248" s="516" t="s">
        <v>59</v>
      </c>
      <c r="L248" s="558" t="s">
        <v>398</v>
      </c>
      <c r="M248" s="553" t="s">
        <v>11</v>
      </c>
      <c r="N248" s="516">
        <f>E248*0.3</f>
        <v>0.89999999999999991</v>
      </c>
      <c r="O248" s="444"/>
      <c r="P248" s="518">
        <f t="shared" si="10"/>
        <v>0</v>
      </c>
      <c r="S248" s="513" t="s">
        <v>412</v>
      </c>
      <c r="T248" s="516" t="s">
        <v>59</v>
      </c>
      <c r="U248" s="558" t="s">
        <v>398</v>
      </c>
      <c r="V248" s="553" t="s">
        <v>11</v>
      </c>
      <c r="W248" s="516">
        <f>E248*0.7</f>
        <v>2.0999999999999996</v>
      </c>
      <c r="X248" s="444"/>
      <c r="Y248" s="518">
        <f t="shared" si="11"/>
        <v>0</v>
      </c>
    </row>
    <row r="249" spans="1:25">
      <c r="A249" s="508"/>
      <c r="B249" s="511"/>
      <c r="C249" s="557"/>
      <c r="D249" s="551"/>
      <c r="E249" s="569"/>
      <c r="F249" s="405"/>
      <c r="G249" s="512"/>
      <c r="J249" s="513"/>
      <c r="K249" s="516"/>
      <c r="L249" s="558"/>
      <c r="M249" s="553"/>
      <c r="N249" s="571"/>
      <c r="O249" s="444"/>
      <c r="P249" s="518"/>
      <c r="S249" s="513"/>
      <c r="T249" s="516"/>
      <c r="U249" s="558"/>
      <c r="V249" s="553"/>
      <c r="W249" s="571"/>
      <c r="X249" s="444"/>
      <c r="Y249" s="518"/>
    </row>
    <row r="250" spans="1:25" ht="39.6">
      <c r="A250" s="508" t="s">
        <v>457</v>
      </c>
      <c r="B250" s="559" t="s">
        <v>807</v>
      </c>
      <c r="C250" s="557" t="s">
        <v>806</v>
      </c>
      <c r="D250" s="557" t="s">
        <v>9</v>
      </c>
      <c r="E250" s="569" t="s">
        <v>460</v>
      </c>
      <c r="F250" s="405"/>
      <c r="G250" s="512">
        <f t="shared" si="9"/>
        <v>0</v>
      </c>
      <c r="J250" s="513" t="s">
        <v>457</v>
      </c>
      <c r="K250" s="560" t="s">
        <v>807</v>
      </c>
      <c r="L250" s="558" t="s">
        <v>806</v>
      </c>
      <c r="M250" s="558" t="s">
        <v>9</v>
      </c>
      <c r="N250" s="516">
        <f>E250*0.3</f>
        <v>0.75</v>
      </c>
      <c r="O250" s="444"/>
      <c r="P250" s="518">
        <f t="shared" si="10"/>
        <v>0</v>
      </c>
      <c r="S250" s="513" t="s">
        <v>457</v>
      </c>
      <c r="T250" s="560" t="s">
        <v>807</v>
      </c>
      <c r="U250" s="558" t="s">
        <v>806</v>
      </c>
      <c r="V250" s="558" t="s">
        <v>9</v>
      </c>
      <c r="W250" s="516">
        <f>E250*0.7</f>
        <v>1.75</v>
      </c>
      <c r="X250" s="444"/>
      <c r="Y250" s="518">
        <f t="shared" si="11"/>
        <v>0</v>
      </c>
    </row>
    <row r="251" spans="1:25">
      <c r="A251" s="508"/>
      <c r="B251" s="511"/>
      <c r="C251" s="557"/>
      <c r="D251" s="551"/>
      <c r="E251" s="569"/>
      <c r="F251" s="405"/>
      <c r="G251" s="512"/>
      <c r="J251" s="513"/>
      <c r="K251" s="516"/>
      <c r="L251" s="558"/>
      <c r="M251" s="553"/>
      <c r="N251" s="571"/>
      <c r="O251" s="444"/>
      <c r="P251" s="518"/>
      <c r="S251" s="513"/>
      <c r="T251" s="516"/>
      <c r="U251" s="558"/>
      <c r="V251" s="553"/>
      <c r="W251" s="571"/>
      <c r="X251" s="444"/>
      <c r="Y251" s="518"/>
    </row>
    <row r="252" spans="1:25">
      <c r="A252" s="508"/>
      <c r="B252" s="509"/>
      <c r="C252" s="547" t="s">
        <v>461</v>
      </c>
      <c r="D252" s="547"/>
      <c r="E252" s="547"/>
      <c r="F252" s="401"/>
      <c r="G252" s="512"/>
      <c r="J252" s="513"/>
      <c r="K252" s="514"/>
      <c r="L252" s="548" t="s">
        <v>461</v>
      </c>
      <c r="M252" s="548"/>
      <c r="N252" s="556"/>
      <c r="O252" s="407"/>
      <c r="P252" s="518"/>
      <c r="S252" s="513"/>
      <c r="T252" s="514"/>
      <c r="U252" s="548" t="s">
        <v>461</v>
      </c>
      <c r="V252" s="548"/>
      <c r="W252" s="556"/>
      <c r="X252" s="407"/>
      <c r="Y252" s="518"/>
    </row>
    <row r="253" spans="1:25" ht="66">
      <c r="A253" s="550" t="s">
        <v>413</v>
      </c>
      <c r="B253" s="559" t="s">
        <v>802</v>
      </c>
      <c r="C253" s="557" t="s">
        <v>803</v>
      </c>
      <c r="D253" s="520" t="s">
        <v>6</v>
      </c>
      <c r="E253" s="511" t="s">
        <v>744</v>
      </c>
      <c r="F253" s="401"/>
      <c r="G253" s="512">
        <f t="shared" si="9"/>
        <v>0</v>
      </c>
      <c r="J253" s="552" t="s">
        <v>413</v>
      </c>
      <c r="K253" s="560" t="s">
        <v>802</v>
      </c>
      <c r="L253" s="558" t="s">
        <v>803</v>
      </c>
      <c r="M253" s="521" t="s">
        <v>6</v>
      </c>
      <c r="N253" s="516">
        <f>E253*0.3</f>
        <v>12.45</v>
      </c>
      <c r="O253" s="407"/>
      <c r="P253" s="518">
        <f t="shared" si="10"/>
        <v>0</v>
      </c>
      <c r="S253" s="552" t="s">
        <v>413</v>
      </c>
      <c r="T253" s="560" t="s">
        <v>802</v>
      </c>
      <c r="U253" s="558" t="s">
        <v>803</v>
      </c>
      <c r="V253" s="521" t="s">
        <v>6</v>
      </c>
      <c r="W253" s="516">
        <f>E253*0.7</f>
        <v>29.049999999999997</v>
      </c>
      <c r="X253" s="407"/>
      <c r="Y253" s="518">
        <f t="shared" si="11"/>
        <v>0</v>
      </c>
    </row>
    <row r="254" spans="1:25">
      <c r="A254" s="561"/>
      <c r="B254" s="562"/>
      <c r="C254" s="561"/>
      <c r="D254" s="520"/>
      <c r="E254" s="511"/>
      <c r="F254" s="401"/>
      <c r="G254" s="512"/>
      <c r="J254" s="563"/>
      <c r="K254" s="564"/>
      <c r="L254" s="563"/>
      <c r="M254" s="521"/>
      <c r="N254" s="519"/>
      <c r="O254" s="407"/>
      <c r="P254" s="518"/>
      <c r="S254" s="563"/>
      <c r="T254" s="564"/>
      <c r="U254" s="563"/>
      <c r="V254" s="521"/>
      <c r="W254" s="519"/>
      <c r="X254" s="407"/>
      <c r="Y254" s="518"/>
    </row>
    <row r="255" spans="1:25" ht="79.2">
      <c r="A255" s="550" t="s">
        <v>414</v>
      </c>
      <c r="B255" s="559" t="s">
        <v>804</v>
      </c>
      <c r="C255" s="557" t="s">
        <v>1832</v>
      </c>
      <c r="D255" s="520" t="s">
        <v>9</v>
      </c>
      <c r="E255" s="511" t="s">
        <v>745</v>
      </c>
      <c r="F255" s="401"/>
      <c r="G255" s="512">
        <f t="shared" si="9"/>
        <v>0</v>
      </c>
      <c r="J255" s="552" t="s">
        <v>414</v>
      </c>
      <c r="K255" s="560" t="s">
        <v>804</v>
      </c>
      <c r="L255" s="558" t="s">
        <v>1832</v>
      </c>
      <c r="M255" s="521" t="s">
        <v>9</v>
      </c>
      <c r="N255" s="516">
        <f>E255*0.3</f>
        <v>5.85</v>
      </c>
      <c r="O255" s="407"/>
      <c r="P255" s="518">
        <f t="shared" si="10"/>
        <v>0</v>
      </c>
      <c r="S255" s="552" t="s">
        <v>414</v>
      </c>
      <c r="T255" s="560" t="s">
        <v>804</v>
      </c>
      <c r="U255" s="558" t="s">
        <v>1832</v>
      </c>
      <c r="V255" s="521" t="s">
        <v>9</v>
      </c>
      <c r="W255" s="516">
        <f>E255*0.7</f>
        <v>13.649999999999999</v>
      </c>
      <c r="X255" s="407"/>
      <c r="Y255" s="518">
        <f t="shared" si="11"/>
        <v>0</v>
      </c>
    </row>
    <row r="256" spans="1:25">
      <c r="A256" s="561"/>
      <c r="B256" s="562"/>
      <c r="C256" s="561"/>
      <c r="D256" s="520"/>
      <c r="E256" s="511"/>
      <c r="F256" s="401"/>
      <c r="G256" s="512"/>
      <c r="J256" s="563"/>
      <c r="K256" s="564"/>
      <c r="L256" s="563"/>
      <c r="M256" s="521"/>
      <c r="N256" s="519"/>
      <c r="O256" s="407"/>
      <c r="P256" s="518"/>
      <c r="S256" s="563"/>
      <c r="T256" s="564"/>
      <c r="U256" s="563"/>
      <c r="V256" s="521"/>
      <c r="W256" s="519"/>
      <c r="X256" s="407"/>
      <c r="Y256" s="518"/>
    </row>
    <row r="257" spans="1:25" ht="39.6">
      <c r="A257" s="550" t="s">
        <v>415</v>
      </c>
      <c r="B257" s="565" t="s">
        <v>59</v>
      </c>
      <c r="C257" s="557" t="s">
        <v>395</v>
      </c>
      <c r="D257" s="520" t="s">
        <v>396</v>
      </c>
      <c r="E257" s="511" t="s">
        <v>489</v>
      </c>
      <c r="F257" s="401"/>
      <c r="G257" s="512">
        <f t="shared" si="9"/>
        <v>0</v>
      </c>
      <c r="J257" s="552" t="s">
        <v>415</v>
      </c>
      <c r="K257" s="566" t="s">
        <v>59</v>
      </c>
      <c r="L257" s="558" t="s">
        <v>395</v>
      </c>
      <c r="M257" s="521" t="s">
        <v>396</v>
      </c>
      <c r="N257" s="516">
        <f>E257*0.3</f>
        <v>585</v>
      </c>
      <c r="O257" s="407"/>
      <c r="P257" s="518">
        <f t="shared" si="10"/>
        <v>0</v>
      </c>
      <c r="S257" s="552" t="s">
        <v>415</v>
      </c>
      <c r="T257" s="566" t="s">
        <v>59</v>
      </c>
      <c r="U257" s="558" t="s">
        <v>395</v>
      </c>
      <c r="V257" s="521" t="s">
        <v>396</v>
      </c>
      <c r="W257" s="516">
        <f>E257*0.7</f>
        <v>1365</v>
      </c>
      <c r="X257" s="407"/>
      <c r="Y257" s="518">
        <f t="shared" si="11"/>
        <v>0</v>
      </c>
    </row>
    <row r="258" spans="1:25">
      <c r="A258" s="561"/>
      <c r="B258" s="567"/>
      <c r="C258" s="561"/>
      <c r="D258" s="520"/>
      <c r="E258" s="511"/>
      <c r="F258" s="401"/>
      <c r="G258" s="512"/>
      <c r="J258" s="563"/>
      <c r="K258" s="568"/>
      <c r="L258" s="563"/>
      <c r="M258" s="521"/>
      <c r="N258" s="519"/>
      <c r="O258" s="407"/>
      <c r="P258" s="518"/>
      <c r="S258" s="563"/>
      <c r="T258" s="568"/>
      <c r="U258" s="563"/>
      <c r="V258" s="521"/>
      <c r="W258" s="519"/>
      <c r="X258" s="407"/>
      <c r="Y258" s="518"/>
    </row>
    <row r="259" spans="1:25" ht="66">
      <c r="A259" s="508" t="s">
        <v>416</v>
      </c>
      <c r="B259" s="511" t="s">
        <v>59</v>
      </c>
      <c r="C259" s="557" t="s">
        <v>398</v>
      </c>
      <c r="D259" s="551" t="s">
        <v>11</v>
      </c>
      <c r="E259" s="569" t="s">
        <v>93</v>
      </c>
      <c r="F259" s="405"/>
      <c r="G259" s="512">
        <f t="shared" si="9"/>
        <v>0</v>
      </c>
      <c r="J259" s="513" t="s">
        <v>416</v>
      </c>
      <c r="K259" s="516" t="s">
        <v>59</v>
      </c>
      <c r="L259" s="558" t="s">
        <v>398</v>
      </c>
      <c r="M259" s="553" t="s">
        <v>11</v>
      </c>
      <c r="N259" s="516">
        <f>E259*0.3</f>
        <v>0.6</v>
      </c>
      <c r="O259" s="444"/>
      <c r="P259" s="518">
        <f t="shared" si="10"/>
        <v>0</v>
      </c>
      <c r="S259" s="513" t="s">
        <v>416</v>
      </c>
      <c r="T259" s="516" t="s">
        <v>59</v>
      </c>
      <c r="U259" s="558" t="s">
        <v>398</v>
      </c>
      <c r="V259" s="553" t="s">
        <v>11</v>
      </c>
      <c r="W259" s="516">
        <f>E259*0.7</f>
        <v>1.4</v>
      </c>
      <c r="X259" s="444"/>
      <c r="Y259" s="518">
        <f t="shared" si="11"/>
        <v>0</v>
      </c>
    </row>
    <row r="260" spans="1:25">
      <c r="A260" s="508"/>
      <c r="B260" s="511"/>
      <c r="C260" s="557"/>
      <c r="D260" s="551"/>
      <c r="E260" s="569"/>
      <c r="F260" s="405"/>
      <c r="G260" s="512"/>
      <c r="J260" s="513"/>
      <c r="K260" s="516"/>
      <c r="L260" s="558"/>
      <c r="M260" s="553"/>
      <c r="N260" s="571"/>
      <c r="O260" s="444"/>
      <c r="P260" s="518"/>
      <c r="S260" s="513"/>
      <c r="T260" s="516"/>
      <c r="U260" s="558"/>
      <c r="V260" s="553"/>
      <c r="W260" s="571"/>
      <c r="X260" s="444"/>
      <c r="Y260" s="518"/>
    </row>
    <row r="261" spans="1:25" ht="39.6">
      <c r="A261" s="508" t="s">
        <v>417</v>
      </c>
      <c r="B261" s="559" t="s">
        <v>807</v>
      </c>
      <c r="C261" s="557" t="s">
        <v>806</v>
      </c>
      <c r="D261" s="557" t="s">
        <v>9</v>
      </c>
      <c r="E261" s="569" t="s">
        <v>743</v>
      </c>
      <c r="F261" s="405"/>
      <c r="G261" s="512">
        <f t="shared" si="9"/>
        <v>0</v>
      </c>
      <c r="J261" s="513" t="s">
        <v>417</v>
      </c>
      <c r="K261" s="560" t="s">
        <v>807</v>
      </c>
      <c r="L261" s="558" t="s">
        <v>806</v>
      </c>
      <c r="M261" s="558" t="s">
        <v>9</v>
      </c>
      <c r="N261" s="516">
        <f>E261*0.3</f>
        <v>0.44999999999999996</v>
      </c>
      <c r="O261" s="444"/>
      <c r="P261" s="518">
        <f t="shared" si="10"/>
        <v>0</v>
      </c>
      <c r="S261" s="513" t="s">
        <v>417</v>
      </c>
      <c r="T261" s="560" t="s">
        <v>807</v>
      </c>
      <c r="U261" s="558" t="s">
        <v>806</v>
      </c>
      <c r="V261" s="558" t="s">
        <v>9</v>
      </c>
      <c r="W261" s="516">
        <f>E261*0.7</f>
        <v>1.0499999999999998</v>
      </c>
      <c r="X261" s="444"/>
      <c r="Y261" s="518">
        <f t="shared" si="11"/>
        <v>0</v>
      </c>
    </row>
    <row r="262" spans="1:25">
      <c r="A262" s="508"/>
      <c r="B262" s="511"/>
      <c r="C262" s="557"/>
      <c r="D262" s="551"/>
      <c r="E262" s="569"/>
      <c r="F262" s="405"/>
      <c r="G262" s="512"/>
      <c r="J262" s="513"/>
      <c r="K262" s="516"/>
      <c r="L262" s="558"/>
      <c r="M262" s="553"/>
      <c r="N262" s="571"/>
      <c r="O262" s="444"/>
      <c r="P262" s="518"/>
      <c r="S262" s="513"/>
      <c r="T262" s="516"/>
      <c r="U262" s="558"/>
      <c r="V262" s="553"/>
      <c r="W262" s="571"/>
      <c r="X262" s="444"/>
      <c r="Y262" s="518"/>
    </row>
    <row r="263" spans="1:25">
      <c r="A263" s="508"/>
      <c r="B263" s="509"/>
      <c r="C263" s="547" t="s">
        <v>462</v>
      </c>
      <c r="D263" s="547"/>
      <c r="E263" s="547"/>
      <c r="F263" s="401"/>
      <c r="G263" s="512"/>
      <c r="J263" s="513"/>
      <c r="K263" s="514"/>
      <c r="L263" s="548" t="s">
        <v>462</v>
      </c>
      <c r="M263" s="548"/>
      <c r="N263" s="556"/>
      <c r="O263" s="407"/>
      <c r="P263" s="518"/>
      <c r="S263" s="513"/>
      <c r="T263" s="514"/>
      <c r="U263" s="548" t="s">
        <v>462</v>
      </c>
      <c r="V263" s="548"/>
      <c r="W263" s="556"/>
      <c r="X263" s="407"/>
      <c r="Y263" s="518"/>
    </row>
    <row r="264" spans="1:25" ht="66">
      <c r="A264" s="550" t="s">
        <v>418</v>
      </c>
      <c r="B264" s="559" t="s">
        <v>802</v>
      </c>
      <c r="C264" s="557" t="s">
        <v>803</v>
      </c>
      <c r="D264" s="520" t="s">
        <v>6</v>
      </c>
      <c r="E264" s="511" t="s">
        <v>739</v>
      </c>
      <c r="F264" s="401"/>
      <c r="G264" s="512">
        <f t="shared" si="9"/>
        <v>0</v>
      </c>
      <c r="J264" s="552" t="s">
        <v>418</v>
      </c>
      <c r="K264" s="560" t="s">
        <v>802</v>
      </c>
      <c r="L264" s="558" t="s">
        <v>803</v>
      </c>
      <c r="M264" s="521" t="s">
        <v>6</v>
      </c>
      <c r="N264" s="516">
        <f>E264*0.3</f>
        <v>9.75</v>
      </c>
      <c r="O264" s="407"/>
      <c r="P264" s="518">
        <f t="shared" si="10"/>
        <v>0</v>
      </c>
      <c r="S264" s="552" t="s">
        <v>418</v>
      </c>
      <c r="T264" s="560" t="s">
        <v>802</v>
      </c>
      <c r="U264" s="558" t="s">
        <v>803</v>
      </c>
      <c r="V264" s="521" t="s">
        <v>6</v>
      </c>
      <c r="W264" s="516">
        <f>E264*0.7</f>
        <v>22.75</v>
      </c>
      <c r="X264" s="407"/>
      <c r="Y264" s="518">
        <f t="shared" si="11"/>
        <v>0</v>
      </c>
    </row>
    <row r="265" spans="1:25">
      <c r="A265" s="561"/>
      <c r="B265" s="562"/>
      <c r="C265" s="561"/>
      <c r="D265" s="520"/>
      <c r="E265" s="511"/>
      <c r="F265" s="401"/>
      <c r="G265" s="512"/>
      <c r="J265" s="563"/>
      <c r="K265" s="564"/>
      <c r="L265" s="563"/>
      <c r="M265" s="521"/>
      <c r="N265" s="519"/>
      <c r="O265" s="407"/>
      <c r="P265" s="518"/>
      <c r="S265" s="563"/>
      <c r="T265" s="564"/>
      <c r="U265" s="563"/>
      <c r="V265" s="521"/>
      <c r="W265" s="519"/>
      <c r="X265" s="407"/>
      <c r="Y265" s="518"/>
    </row>
    <row r="266" spans="1:25" ht="79.2">
      <c r="A266" s="550" t="s">
        <v>419</v>
      </c>
      <c r="B266" s="559" t="s">
        <v>804</v>
      </c>
      <c r="C266" s="557" t="s">
        <v>1832</v>
      </c>
      <c r="D266" s="520" t="s">
        <v>9</v>
      </c>
      <c r="E266" s="511" t="s">
        <v>303</v>
      </c>
      <c r="F266" s="401"/>
      <c r="G266" s="512">
        <f t="shared" si="9"/>
        <v>0</v>
      </c>
      <c r="J266" s="552" t="s">
        <v>419</v>
      </c>
      <c r="K266" s="560" t="s">
        <v>804</v>
      </c>
      <c r="L266" s="558" t="s">
        <v>1832</v>
      </c>
      <c r="M266" s="521" t="s">
        <v>9</v>
      </c>
      <c r="N266" s="516">
        <f>E266*0.3</f>
        <v>4.5</v>
      </c>
      <c r="O266" s="407"/>
      <c r="P266" s="518">
        <f t="shared" si="10"/>
        <v>0</v>
      </c>
      <c r="S266" s="552" t="s">
        <v>419</v>
      </c>
      <c r="T266" s="560" t="s">
        <v>804</v>
      </c>
      <c r="U266" s="558" t="s">
        <v>1832</v>
      </c>
      <c r="V266" s="521" t="s">
        <v>9</v>
      </c>
      <c r="W266" s="516">
        <f>E266*0.7</f>
        <v>10.5</v>
      </c>
      <c r="X266" s="407"/>
      <c r="Y266" s="518">
        <f t="shared" si="11"/>
        <v>0</v>
      </c>
    </row>
    <row r="267" spans="1:25">
      <c r="A267" s="561"/>
      <c r="B267" s="562"/>
      <c r="C267" s="561"/>
      <c r="D267" s="520"/>
      <c r="E267" s="511"/>
      <c r="F267" s="401"/>
      <c r="G267" s="512"/>
      <c r="J267" s="563"/>
      <c r="K267" s="564"/>
      <c r="L267" s="563"/>
      <c r="M267" s="521"/>
      <c r="N267" s="519"/>
      <c r="O267" s="407"/>
      <c r="P267" s="518"/>
      <c r="S267" s="563"/>
      <c r="T267" s="564"/>
      <c r="U267" s="563"/>
      <c r="V267" s="521"/>
      <c r="W267" s="519"/>
      <c r="X267" s="407"/>
      <c r="Y267" s="518"/>
    </row>
    <row r="268" spans="1:25" ht="39.6">
      <c r="A268" s="550" t="s">
        <v>420</v>
      </c>
      <c r="B268" s="565" t="s">
        <v>59</v>
      </c>
      <c r="C268" s="557" t="s">
        <v>395</v>
      </c>
      <c r="D268" s="520" t="s">
        <v>396</v>
      </c>
      <c r="E268" s="511" t="s">
        <v>490</v>
      </c>
      <c r="F268" s="401"/>
      <c r="G268" s="512">
        <f t="shared" si="9"/>
        <v>0</v>
      </c>
      <c r="J268" s="552" t="s">
        <v>420</v>
      </c>
      <c r="K268" s="566" t="s">
        <v>59</v>
      </c>
      <c r="L268" s="558" t="s">
        <v>395</v>
      </c>
      <c r="M268" s="521" t="s">
        <v>396</v>
      </c>
      <c r="N268" s="516">
        <f>E268*0.3</f>
        <v>450</v>
      </c>
      <c r="O268" s="407"/>
      <c r="P268" s="518">
        <f t="shared" si="10"/>
        <v>0</v>
      </c>
      <c r="S268" s="552" t="s">
        <v>420</v>
      </c>
      <c r="T268" s="566" t="s">
        <v>59</v>
      </c>
      <c r="U268" s="558" t="s">
        <v>395</v>
      </c>
      <c r="V268" s="521" t="s">
        <v>396</v>
      </c>
      <c r="W268" s="516">
        <f>E268*0.7</f>
        <v>1050</v>
      </c>
      <c r="X268" s="407"/>
      <c r="Y268" s="518">
        <f t="shared" si="11"/>
        <v>0</v>
      </c>
    </row>
    <row r="269" spans="1:25">
      <c r="A269" s="561"/>
      <c r="B269" s="567"/>
      <c r="C269" s="561"/>
      <c r="D269" s="520"/>
      <c r="E269" s="511"/>
      <c r="F269" s="401"/>
      <c r="G269" s="512"/>
      <c r="J269" s="563"/>
      <c r="K269" s="568"/>
      <c r="L269" s="563"/>
      <c r="M269" s="521"/>
      <c r="N269" s="519"/>
      <c r="O269" s="407"/>
      <c r="P269" s="518"/>
      <c r="S269" s="563"/>
      <c r="T269" s="568"/>
      <c r="U269" s="563"/>
      <c r="V269" s="521"/>
      <c r="W269" s="519"/>
      <c r="X269" s="407"/>
      <c r="Y269" s="518"/>
    </row>
    <row r="270" spans="1:25" ht="66">
      <c r="A270" s="508" t="s">
        <v>421</v>
      </c>
      <c r="B270" s="511" t="s">
        <v>59</v>
      </c>
      <c r="C270" s="557" t="s">
        <v>398</v>
      </c>
      <c r="D270" s="551" t="s">
        <v>11</v>
      </c>
      <c r="E270" s="569" t="s">
        <v>82</v>
      </c>
      <c r="F270" s="405"/>
      <c r="G270" s="512">
        <f t="shared" si="9"/>
        <v>0</v>
      </c>
      <c r="J270" s="513" t="s">
        <v>421</v>
      </c>
      <c r="K270" s="516" t="s">
        <v>59</v>
      </c>
      <c r="L270" s="558" t="s">
        <v>398</v>
      </c>
      <c r="M270" s="553" t="s">
        <v>11</v>
      </c>
      <c r="N270" s="516">
        <f>E270*0.3</f>
        <v>0.3</v>
      </c>
      <c r="O270" s="444"/>
      <c r="P270" s="518">
        <f t="shared" si="10"/>
        <v>0</v>
      </c>
      <c r="S270" s="513" t="s">
        <v>421</v>
      </c>
      <c r="T270" s="516" t="s">
        <v>59</v>
      </c>
      <c r="U270" s="558" t="s">
        <v>398</v>
      </c>
      <c r="V270" s="553" t="s">
        <v>11</v>
      </c>
      <c r="W270" s="516">
        <f>E270*0.7</f>
        <v>0.7</v>
      </c>
      <c r="X270" s="444"/>
      <c r="Y270" s="518">
        <f t="shared" si="11"/>
        <v>0</v>
      </c>
    </row>
    <row r="271" spans="1:25">
      <c r="A271" s="508"/>
      <c r="B271" s="511"/>
      <c r="C271" s="557"/>
      <c r="D271" s="551"/>
      <c r="E271" s="569"/>
      <c r="F271" s="405"/>
      <c r="G271" s="512"/>
      <c r="J271" s="513"/>
      <c r="K271" s="516"/>
      <c r="L271" s="558"/>
      <c r="M271" s="553"/>
      <c r="N271" s="571"/>
      <c r="O271" s="444"/>
      <c r="P271" s="518"/>
      <c r="S271" s="513"/>
      <c r="T271" s="516"/>
      <c r="U271" s="558"/>
      <c r="V271" s="553"/>
      <c r="W271" s="571"/>
      <c r="X271" s="444"/>
      <c r="Y271" s="518"/>
    </row>
    <row r="272" spans="1:25" ht="39.6">
      <c r="A272" s="508" t="s">
        <v>466</v>
      </c>
      <c r="B272" s="559" t="s">
        <v>807</v>
      </c>
      <c r="C272" s="557" t="s">
        <v>806</v>
      </c>
      <c r="D272" s="557" t="s">
        <v>9</v>
      </c>
      <c r="E272" s="569" t="s">
        <v>491</v>
      </c>
      <c r="F272" s="405"/>
      <c r="G272" s="512">
        <f t="shared" si="9"/>
        <v>0</v>
      </c>
      <c r="J272" s="513" t="s">
        <v>466</v>
      </c>
      <c r="K272" s="560" t="s">
        <v>807</v>
      </c>
      <c r="L272" s="558" t="s">
        <v>806</v>
      </c>
      <c r="M272" s="558" t="s">
        <v>9</v>
      </c>
      <c r="N272" s="516">
        <f>E272*0.3</f>
        <v>0.375</v>
      </c>
      <c r="O272" s="444"/>
      <c r="P272" s="518">
        <f t="shared" si="10"/>
        <v>0</v>
      </c>
      <c r="S272" s="513" t="s">
        <v>466</v>
      </c>
      <c r="T272" s="560" t="s">
        <v>807</v>
      </c>
      <c r="U272" s="558" t="s">
        <v>806</v>
      </c>
      <c r="V272" s="558" t="s">
        <v>9</v>
      </c>
      <c r="W272" s="516">
        <f>E272*0.7</f>
        <v>0.875</v>
      </c>
      <c r="X272" s="444"/>
      <c r="Y272" s="518">
        <f t="shared" si="11"/>
        <v>0</v>
      </c>
    </row>
    <row r="273" spans="1:25">
      <c r="A273" s="508"/>
      <c r="B273" s="511"/>
      <c r="C273" s="557"/>
      <c r="D273" s="551"/>
      <c r="E273" s="569"/>
      <c r="F273" s="405"/>
      <c r="G273" s="512"/>
      <c r="J273" s="513"/>
      <c r="K273" s="516"/>
      <c r="L273" s="558"/>
      <c r="M273" s="553"/>
      <c r="N273" s="571"/>
      <c r="O273" s="444"/>
      <c r="P273" s="518"/>
      <c r="S273" s="513"/>
      <c r="T273" s="516"/>
      <c r="U273" s="558"/>
      <c r="V273" s="553"/>
      <c r="W273" s="571"/>
      <c r="X273" s="444"/>
      <c r="Y273" s="518"/>
    </row>
    <row r="274" spans="1:25">
      <c r="A274" s="508"/>
      <c r="B274" s="509"/>
      <c r="C274" s="547" t="s">
        <v>463</v>
      </c>
      <c r="D274" s="547"/>
      <c r="E274" s="547"/>
      <c r="F274" s="401"/>
      <c r="G274" s="512"/>
      <c r="J274" s="513"/>
      <c r="K274" s="514"/>
      <c r="L274" s="548" t="s">
        <v>463</v>
      </c>
      <c r="M274" s="548"/>
      <c r="N274" s="556"/>
      <c r="O274" s="407"/>
      <c r="P274" s="518"/>
      <c r="S274" s="513"/>
      <c r="T274" s="514"/>
      <c r="U274" s="548" t="s">
        <v>463</v>
      </c>
      <c r="V274" s="548"/>
      <c r="W274" s="556"/>
      <c r="X274" s="407"/>
      <c r="Y274" s="518"/>
    </row>
    <row r="275" spans="1:25" ht="66">
      <c r="A275" s="550" t="s">
        <v>422</v>
      </c>
      <c r="B275" s="559" t="s">
        <v>802</v>
      </c>
      <c r="C275" s="557" t="s">
        <v>803</v>
      </c>
      <c r="D275" s="520" t="s">
        <v>6</v>
      </c>
      <c r="E275" s="511" t="s">
        <v>740</v>
      </c>
      <c r="F275" s="401"/>
      <c r="G275" s="512">
        <f t="shared" ref="G275:G336" si="12">ROUND(E275*F275,2)</f>
        <v>0</v>
      </c>
      <c r="J275" s="552" t="s">
        <v>422</v>
      </c>
      <c r="K275" s="560" t="s">
        <v>802</v>
      </c>
      <c r="L275" s="558" t="s">
        <v>803</v>
      </c>
      <c r="M275" s="521" t="s">
        <v>6</v>
      </c>
      <c r="N275" s="516">
        <f>E275*0.3</f>
        <v>7.05</v>
      </c>
      <c r="O275" s="407"/>
      <c r="P275" s="518">
        <f t="shared" ref="P275:P336" si="13">ROUND(N275*O275,2)</f>
        <v>0</v>
      </c>
      <c r="S275" s="552" t="s">
        <v>422</v>
      </c>
      <c r="T275" s="560" t="s">
        <v>802</v>
      </c>
      <c r="U275" s="558" t="s">
        <v>803</v>
      </c>
      <c r="V275" s="521" t="s">
        <v>6</v>
      </c>
      <c r="W275" s="516">
        <f>E275*0.7</f>
        <v>16.45</v>
      </c>
      <c r="X275" s="407"/>
      <c r="Y275" s="518">
        <f t="shared" ref="Y275:Y336" si="14">ROUND(W275*X275,2)</f>
        <v>0</v>
      </c>
    </row>
    <row r="276" spans="1:25">
      <c r="A276" s="561"/>
      <c r="B276" s="562"/>
      <c r="C276" s="561"/>
      <c r="D276" s="520"/>
      <c r="E276" s="511"/>
      <c r="F276" s="401"/>
      <c r="G276" s="512"/>
      <c r="J276" s="563"/>
      <c r="K276" s="564"/>
      <c r="L276" s="563"/>
      <c r="M276" s="521"/>
      <c r="N276" s="519"/>
      <c r="O276" s="407"/>
      <c r="P276" s="518"/>
      <c r="S276" s="563"/>
      <c r="T276" s="564"/>
      <c r="U276" s="563"/>
      <c r="V276" s="521"/>
      <c r="W276" s="519"/>
      <c r="X276" s="407"/>
      <c r="Y276" s="518"/>
    </row>
    <row r="277" spans="1:25" ht="79.2">
      <c r="A277" s="550" t="s">
        <v>423</v>
      </c>
      <c r="B277" s="559" t="s">
        <v>804</v>
      </c>
      <c r="C277" s="557" t="s">
        <v>1832</v>
      </c>
      <c r="D277" s="520" t="s">
        <v>9</v>
      </c>
      <c r="E277" s="511" t="s">
        <v>265</v>
      </c>
      <c r="F277" s="401"/>
      <c r="G277" s="512">
        <f t="shared" si="12"/>
        <v>0</v>
      </c>
      <c r="J277" s="552" t="s">
        <v>423</v>
      </c>
      <c r="K277" s="560" t="s">
        <v>804</v>
      </c>
      <c r="L277" s="558" t="s">
        <v>1832</v>
      </c>
      <c r="M277" s="521" t="s">
        <v>9</v>
      </c>
      <c r="N277" s="516">
        <f>E277*0.3</f>
        <v>3.3</v>
      </c>
      <c r="O277" s="407"/>
      <c r="P277" s="518">
        <f t="shared" si="13"/>
        <v>0</v>
      </c>
      <c r="S277" s="552" t="s">
        <v>423</v>
      </c>
      <c r="T277" s="560" t="s">
        <v>804</v>
      </c>
      <c r="U277" s="558" t="s">
        <v>1832</v>
      </c>
      <c r="V277" s="521" t="s">
        <v>9</v>
      </c>
      <c r="W277" s="516">
        <f>E277*0.7</f>
        <v>7.6999999999999993</v>
      </c>
      <c r="X277" s="407"/>
      <c r="Y277" s="518">
        <f t="shared" si="14"/>
        <v>0</v>
      </c>
    </row>
    <row r="278" spans="1:25">
      <c r="A278" s="561"/>
      <c r="B278" s="562"/>
      <c r="C278" s="561"/>
      <c r="D278" s="520"/>
      <c r="E278" s="511"/>
      <c r="F278" s="401"/>
      <c r="G278" s="512"/>
      <c r="J278" s="563"/>
      <c r="K278" s="564"/>
      <c r="L278" s="563"/>
      <c r="M278" s="521"/>
      <c r="N278" s="519"/>
      <c r="O278" s="407"/>
      <c r="P278" s="518"/>
      <c r="S278" s="563"/>
      <c r="T278" s="564"/>
      <c r="U278" s="563"/>
      <c r="V278" s="521"/>
      <c r="W278" s="519"/>
      <c r="X278" s="407"/>
      <c r="Y278" s="518"/>
    </row>
    <row r="279" spans="1:25" ht="39.6">
      <c r="A279" s="550" t="s">
        <v>424</v>
      </c>
      <c r="B279" s="565" t="s">
        <v>59</v>
      </c>
      <c r="C279" s="557" t="s">
        <v>395</v>
      </c>
      <c r="D279" s="520" t="s">
        <v>396</v>
      </c>
      <c r="E279" s="511" t="s">
        <v>492</v>
      </c>
      <c r="F279" s="401"/>
      <c r="G279" s="512">
        <f t="shared" si="12"/>
        <v>0</v>
      </c>
      <c r="J279" s="552" t="s">
        <v>424</v>
      </c>
      <c r="K279" s="566" t="s">
        <v>59</v>
      </c>
      <c r="L279" s="558" t="s">
        <v>395</v>
      </c>
      <c r="M279" s="521" t="s">
        <v>396</v>
      </c>
      <c r="N279" s="516">
        <f>E279*0.3</f>
        <v>330</v>
      </c>
      <c r="O279" s="407"/>
      <c r="P279" s="518">
        <f t="shared" si="13"/>
        <v>0</v>
      </c>
      <c r="S279" s="552" t="s">
        <v>424</v>
      </c>
      <c r="T279" s="566" t="s">
        <v>59</v>
      </c>
      <c r="U279" s="558" t="s">
        <v>395</v>
      </c>
      <c r="V279" s="521" t="s">
        <v>396</v>
      </c>
      <c r="W279" s="516">
        <f>E279*0.7</f>
        <v>770</v>
      </c>
      <c r="X279" s="407"/>
      <c r="Y279" s="518">
        <f t="shared" si="14"/>
        <v>0</v>
      </c>
    </row>
    <row r="280" spans="1:25">
      <c r="A280" s="561"/>
      <c r="B280" s="567"/>
      <c r="C280" s="561"/>
      <c r="D280" s="520"/>
      <c r="E280" s="511"/>
      <c r="F280" s="401"/>
      <c r="G280" s="512"/>
      <c r="J280" s="563"/>
      <c r="K280" s="568"/>
      <c r="L280" s="563"/>
      <c r="M280" s="521"/>
      <c r="N280" s="519"/>
      <c r="O280" s="407"/>
      <c r="P280" s="518"/>
      <c r="S280" s="563"/>
      <c r="T280" s="568"/>
      <c r="U280" s="563"/>
      <c r="V280" s="521"/>
      <c r="W280" s="519"/>
      <c r="X280" s="407"/>
      <c r="Y280" s="518"/>
    </row>
    <row r="281" spans="1:25" ht="66">
      <c r="A281" s="508" t="s">
        <v>425</v>
      </c>
      <c r="B281" s="511" t="s">
        <v>59</v>
      </c>
      <c r="C281" s="557" t="s">
        <v>398</v>
      </c>
      <c r="D281" s="551" t="s">
        <v>11</v>
      </c>
      <c r="E281" s="569" t="s">
        <v>82</v>
      </c>
      <c r="F281" s="405"/>
      <c r="G281" s="512">
        <f t="shared" si="12"/>
        <v>0</v>
      </c>
      <c r="J281" s="513" t="s">
        <v>425</v>
      </c>
      <c r="K281" s="516" t="s">
        <v>59</v>
      </c>
      <c r="L281" s="558" t="s">
        <v>398</v>
      </c>
      <c r="M281" s="553" t="s">
        <v>11</v>
      </c>
      <c r="N281" s="516">
        <f>E281*0.3</f>
        <v>0.3</v>
      </c>
      <c r="O281" s="444"/>
      <c r="P281" s="518">
        <f t="shared" si="13"/>
        <v>0</v>
      </c>
      <c r="S281" s="513" t="s">
        <v>425</v>
      </c>
      <c r="T281" s="516" t="s">
        <v>59</v>
      </c>
      <c r="U281" s="558" t="s">
        <v>398</v>
      </c>
      <c r="V281" s="553" t="s">
        <v>11</v>
      </c>
      <c r="W281" s="516">
        <f>E281*0.7</f>
        <v>0.7</v>
      </c>
      <c r="X281" s="444"/>
      <c r="Y281" s="518">
        <f t="shared" si="14"/>
        <v>0</v>
      </c>
    </row>
    <row r="282" spans="1:25">
      <c r="A282" s="508"/>
      <c r="B282" s="511"/>
      <c r="C282" s="557"/>
      <c r="D282" s="551"/>
      <c r="E282" s="569"/>
      <c r="F282" s="405"/>
      <c r="G282" s="512"/>
      <c r="J282" s="513"/>
      <c r="K282" s="516"/>
      <c r="L282" s="558"/>
      <c r="M282" s="553"/>
      <c r="N282" s="571"/>
      <c r="O282" s="444"/>
      <c r="P282" s="518"/>
      <c r="S282" s="513"/>
      <c r="T282" s="516"/>
      <c r="U282" s="558"/>
      <c r="V282" s="553"/>
      <c r="W282" s="571"/>
      <c r="X282" s="444"/>
      <c r="Y282" s="518"/>
    </row>
    <row r="283" spans="1:25" ht="39.6">
      <c r="A283" s="508" t="s">
        <v>426</v>
      </c>
      <c r="B283" s="559" t="s">
        <v>807</v>
      </c>
      <c r="C283" s="557" t="s">
        <v>806</v>
      </c>
      <c r="D283" s="557" t="s">
        <v>9</v>
      </c>
      <c r="E283" s="569" t="s">
        <v>493</v>
      </c>
      <c r="F283" s="405"/>
      <c r="G283" s="512">
        <f t="shared" si="12"/>
        <v>0</v>
      </c>
      <c r="J283" s="513" t="s">
        <v>426</v>
      </c>
      <c r="K283" s="560" t="s">
        <v>807</v>
      </c>
      <c r="L283" s="558" t="s">
        <v>806</v>
      </c>
      <c r="M283" s="558" t="s">
        <v>9</v>
      </c>
      <c r="N283" s="516">
        <f>E283*0.3</f>
        <v>2.5499999999999998</v>
      </c>
      <c r="O283" s="444"/>
      <c r="P283" s="518">
        <f t="shared" si="13"/>
        <v>0</v>
      </c>
      <c r="S283" s="513" t="s">
        <v>426</v>
      </c>
      <c r="T283" s="560" t="s">
        <v>807</v>
      </c>
      <c r="U283" s="558" t="s">
        <v>806</v>
      </c>
      <c r="V283" s="558" t="s">
        <v>9</v>
      </c>
      <c r="W283" s="516">
        <f>E283*0.7</f>
        <v>5.9499999999999993</v>
      </c>
      <c r="X283" s="444"/>
      <c r="Y283" s="518">
        <f t="shared" si="14"/>
        <v>0</v>
      </c>
    </row>
    <row r="284" spans="1:25">
      <c r="A284" s="508"/>
      <c r="B284" s="511"/>
      <c r="C284" s="557"/>
      <c r="D284" s="551"/>
      <c r="E284" s="569"/>
      <c r="F284" s="405"/>
      <c r="G284" s="512"/>
      <c r="J284" s="513"/>
      <c r="K284" s="516"/>
      <c r="L284" s="558"/>
      <c r="M284" s="553"/>
      <c r="N284" s="571"/>
      <c r="O284" s="444"/>
      <c r="P284" s="518"/>
      <c r="S284" s="513"/>
      <c r="T284" s="516"/>
      <c r="U284" s="558"/>
      <c r="V284" s="553"/>
      <c r="W284" s="571"/>
      <c r="X284" s="444"/>
      <c r="Y284" s="518"/>
    </row>
    <row r="285" spans="1:25">
      <c r="A285" s="508"/>
      <c r="B285" s="509"/>
      <c r="C285" s="547" t="s">
        <v>464</v>
      </c>
      <c r="D285" s="547"/>
      <c r="E285" s="547"/>
      <c r="F285" s="401"/>
      <c r="G285" s="512"/>
      <c r="J285" s="513"/>
      <c r="K285" s="514"/>
      <c r="L285" s="548" t="s">
        <v>464</v>
      </c>
      <c r="M285" s="548"/>
      <c r="N285" s="556"/>
      <c r="O285" s="407"/>
      <c r="P285" s="518"/>
      <c r="S285" s="513"/>
      <c r="T285" s="514"/>
      <c r="U285" s="548" t="s">
        <v>464</v>
      </c>
      <c r="V285" s="548"/>
      <c r="W285" s="556"/>
      <c r="X285" s="407"/>
      <c r="Y285" s="518"/>
    </row>
    <row r="286" spans="1:25" ht="66">
      <c r="A286" s="550" t="s">
        <v>427</v>
      </c>
      <c r="B286" s="559" t="s">
        <v>802</v>
      </c>
      <c r="C286" s="557" t="s">
        <v>803</v>
      </c>
      <c r="D286" s="520" t="s">
        <v>6</v>
      </c>
      <c r="E286" s="511" t="s">
        <v>495</v>
      </c>
      <c r="F286" s="401"/>
      <c r="G286" s="512">
        <f t="shared" si="12"/>
        <v>0</v>
      </c>
      <c r="J286" s="552" t="s">
        <v>427</v>
      </c>
      <c r="K286" s="560" t="s">
        <v>802</v>
      </c>
      <c r="L286" s="558" t="s">
        <v>803</v>
      </c>
      <c r="M286" s="521" t="s">
        <v>6</v>
      </c>
      <c r="N286" s="516">
        <f>E286*0.3</f>
        <v>16.2</v>
      </c>
      <c r="O286" s="407"/>
      <c r="P286" s="518">
        <f t="shared" si="13"/>
        <v>0</v>
      </c>
      <c r="S286" s="552" t="s">
        <v>427</v>
      </c>
      <c r="T286" s="560" t="s">
        <v>802</v>
      </c>
      <c r="U286" s="558" t="s">
        <v>803</v>
      </c>
      <c r="V286" s="521" t="s">
        <v>6</v>
      </c>
      <c r="W286" s="516">
        <f>E286*0.7</f>
        <v>37.799999999999997</v>
      </c>
      <c r="X286" s="407"/>
      <c r="Y286" s="518">
        <f t="shared" si="14"/>
        <v>0</v>
      </c>
    </row>
    <row r="287" spans="1:25">
      <c r="A287" s="561"/>
      <c r="B287" s="562"/>
      <c r="C287" s="561"/>
      <c r="D287" s="520"/>
      <c r="E287" s="511"/>
      <c r="F287" s="401"/>
      <c r="G287" s="512"/>
      <c r="J287" s="563"/>
      <c r="K287" s="564"/>
      <c r="L287" s="563"/>
      <c r="M287" s="521"/>
      <c r="N287" s="519"/>
      <c r="O287" s="407"/>
      <c r="P287" s="518"/>
      <c r="S287" s="563"/>
      <c r="T287" s="564"/>
      <c r="U287" s="563"/>
      <c r="V287" s="521"/>
      <c r="W287" s="519"/>
      <c r="X287" s="407"/>
      <c r="Y287" s="518"/>
    </row>
    <row r="288" spans="1:25" ht="79.2">
      <c r="A288" s="550" t="s">
        <v>428</v>
      </c>
      <c r="B288" s="559" t="s">
        <v>804</v>
      </c>
      <c r="C288" s="557" t="s">
        <v>1832</v>
      </c>
      <c r="D288" s="520" t="s">
        <v>9</v>
      </c>
      <c r="E288" s="511" t="s">
        <v>741</v>
      </c>
      <c r="F288" s="401"/>
      <c r="G288" s="512">
        <f t="shared" si="12"/>
        <v>0</v>
      </c>
      <c r="J288" s="552" t="s">
        <v>428</v>
      </c>
      <c r="K288" s="560" t="s">
        <v>804</v>
      </c>
      <c r="L288" s="558" t="s">
        <v>1832</v>
      </c>
      <c r="M288" s="521" t="s">
        <v>9</v>
      </c>
      <c r="N288" s="516">
        <f>E288*0.3</f>
        <v>7.53</v>
      </c>
      <c r="O288" s="407"/>
      <c r="P288" s="518">
        <f t="shared" si="13"/>
        <v>0</v>
      </c>
      <c r="S288" s="552" t="s">
        <v>428</v>
      </c>
      <c r="T288" s="560" t="s">
        <v>804</v>
      </c>
      <c r="U288" s="558" t="s">
        <v>1832</v>
      </c>
      <c r="V288" s="521" t="s">
        <v>9</v>
      </c>
      <c r="W288" s="516">
        <f>E288*0.7</f>
        <v>17.57</v>
      </c>
      <c r="X288" s="407"/>
      <c r="Y288" s="518">
        <f t="shared" si="14"/>
        <v>0</v>
      </c>
    </row>
    <row r="289" spans="1:25">
      <c r="A289" s="561"/>
      <c r="B289" s="562"/>
      <c r="C289" s="561"/>
      <c r="D289" s="520"/>
      <c r="E289" s="511"/>
      <c r="F289" s="401"/>
      <c r="G289" s="512"/>
      <c r="J289" s="563"/>
      <c r="K289" s="564"/>
      <c r="L289" s="563"/>
      <c r="M289" s="521"/>
      <c r="N289" s="519"/>
      <c r="O289" s="407"/>
      <c r="P289" s="518"/>
      <c r="S289" s="563"/>
      <c r="T289" s="564"/>
      <c r="U289" s="563"/>
      <c r="V289" s="521"/>
      <c r="W289" s="519"/>
      <c r="X289" s="407"/>
      <c r="Y289" s="518"/>
    </row>
    <row r="290" spans="1:25" ht="39.6">
      <c r="A290" s="550" t="s">
        <v>429</v>
      </c>
      <c r="B290" s="565" t="s">
        <v>59</v>
      </c>
      <c r="C290" s="557" t="s">
        <v>395</v>
      </c>
      <c r="D290" s="520" t="s">
        <v>396</v>
      </c>
      <c r="E290" s="511" t="s">
        <v>494</v>
      </c>
      <c r="F290" s="401"/>
      <c r="G290" s="512">
        <f t="shared" si="12"/>
        <v>0</v>
      </c>
      <c r="J290" s="552" t="s">
        <v>429</v>
      </c>
      <c r="K290" s="566" t="s">
        <v>59</v>
      </c>
      <c r="L290" s="558" t="s">
        <v>395</v>
      </c>
      <c r="M290" s="521" t="s">
        <v>396</v>
      </c>
      <c r="N290" s="516">
        <f>E290*0.3</f>
        <v>753</v>
      </c>
      <c r="O290" s="407"/>
      <c r="P290" s="518">
        <f t="shared" si="13"/>
        <v>0</v>
      </c>
      <c r="S290" s="552" t="s">
        <v>429</v>
      </c>
      <c r="T290" s="566" t="s">
        <v>59</v>
      </c>
      <c r="U290" s="558" t="s">
        <v>395</v>
      </c>
      <c r="V290" s="521" t="s">
        <v>396</v>
      </c>
      <c r="W290" s="516">
        <f>E290*0.7</f>
        <v>1757</v>
      </c>
      <c r="X290" s="407"/>
      <c r="Y290" s="518">
        <f t="shared" si="14"/>
        <v>0</v>
      </c>
    </row>
    <row r="291" spans="1:25">
      <c r="A291" s="561"/>
      <c r="B291" s="567"/>
      <c r="C291" s="561"/>
      <c r="D291" s="520"/>
      <c r="E291" s="511"/>
      <c r="F291" s="401"/>
      <c r="G291" s="512"/>
      <c r="J291" s="563"/>
      <c r="K291" s="568"/>
      <c r="L291" s="563"/>
      <c r="M291" s="521"/>
      <c r="N291" s="519"/>
      <c r="O291" s="407"/>
      <c r="P291" s="518"/>
      <c r="S291" s="563"/>
      <c r="T291" s="568"/>
      <c r="U291" s="563"/>
      <c r="V291" s="521"/>
      <c r="W291" s="519"/>
      <c r="X291" s="407"/>
      <c r="Y291" s="518"/>
    </row>
    <row r="292" spans="1:25" ht="66">
      <c r="A292" s="508" t="s">
        <v>430</v>
      </c>
      <c r="B292" s="511" t="s">
        <v>59</v>
      </c>
      <c r="C292" s="557" t="s">
        <v>398</v>
      </c>
      <c r="D292" s="551" t="s">
        <v>11</v>
      </c>
      <c r="E292" s="569" t="s">
        <v>234</v>
      </c>
      <c r="F292" s="405"/>
      <c r="G292" s="512">
        <f t="shared" si="12"/>
        <v>0</v>
      </c>
      <c r="J292" s="513" t="s">
        <v>430</v>
      </c>
      <c r="K292" s="516" t="s">
        <v>59</v>
      </c>
      <c r="L292" s="558" t="s">
        <v>398</v>
      </c>
      <c r="M292" s="553" t="s">
        <v>11</v>
      </c>
      <c r="N292" s="516">
        <f>E292*0.3</f>
        <v>0.89999999999999991</v>
      </c>
      <c r="O292" s="444"/>
      <c r="P292" s="518">
        <f t="shared" si="13"/>
        <v>0</v>
      </c>
      <c r="S292" s="513" t="s">
        <v>430</v>
      </c>
      <c r="T292" s="516" t="s">
        <v>59</v>
      </c>
      <c r="U292" s="558" t="s">
        <v>398</v>
      </c>
      <c r="V292" s="553" t="s">
        <v>11</v>
      </c>
      <c r="W292" s="516">
        <f>E292*0.7</f>
        <v>2.0999999999999996</v>
      </c>
      <c r="X292" s="444"/>
      <c r="Y292" s="518">
        <f t="shared" si="14"/>
        <v>0</v>
      </c>
    </row>
    <row r="293" spans="1:25">
      <c r="A293" s="508"/>
      <c r="B293" s="511"/>
      <c r="C293" s="557"/>
      <c r="D293" s="551"/>
      <c r="E293" s="569"/>
      <c r="F293" s="405"/>
      <c r="G293" s="512"/>
      <c r="J293" s="513"/>
      <c r="K293" s="516"/>
      <c r="L293" s="558"/>
      <c r="M293" s="553"/>
      <c r="N293" s="571"/>
      <c r="O293" s="444"/>
      <c r="P293" s="518"/>
      <c r="S293" s="513"/>
      <c r="T293" s="516"/>
      <c r="U293" s="558"/>
      <c r="V293" s="553"/>
      <c r="W293" s="571"/>
      <c r="X293" s="444"/>
      <c r="Y293" s="518"/>
    </row>
    <row r="294" spans="1:25" ht="39.6">
      <c r="A294" s="508" t="s">
        <v>431</v>
      </c>
      <c r="B294" s="559" t="s">
        <v>807</v>
      </c>
      <c r="C294" s="557" t="s">
        <v>806</v>
      </c>
      <c r="D294" s="557" t="s">
        <v>9</v>
      </c>
      <c r="E294" s="569" t="s">
        <v>93</v>
      </c>
      <c r="F294" s="405"/>
      <c r="G294" s="512">
        <f t="shared" si="12"/>
        <v>0</v>
      </c>
      <c r="J294" s="513" t="s">
        <v>431</v>
      </c>
      <c r="K294" s="560" t="s">
        <v>807</v>
      </c>
      <c r="L294" s="558" t="s">
        <v>806</v>
      </c>
      <c r="M294" s="558" t="s">
        <v>9</v>
      </c>
      <c r="N294" s="516">
        <f>E294*0.3</f>
        <v>0.6</v>
      </c>
      <c r="O294" s="444"/>
      <c r="P294" s="518">
        <f t="shared" si="13"/>
        <v>0</v>
      </c>
      <c r="S294" s="513" t="s">
        <v>431</v>
      </c>
      <c r="T294" s="560" t="s">
        <v>807</v>
      </c>
      <c r="U294" s="558" t="s">
        <v>806</v>
      </c>
      <c r="V294" s="558" t="s">
        <v>9</v>
      </c>
      <c r="W294" s="516">
        <f>E294*0.7</f>
        <v>1.4</v>
      </c>
      <c r="X294" s="444"/>
      <c r="Y294" s="518">
        <f t="shared" si="14"/>
        <v>0</v>
      </c>
    </row>
    <row r="295" spans="1:25">
      <c r="A295" s="508"/>
      <c r="B295" s="511"/>
      <c r="C295" s="557"/>
      <c r="D295" s="551"/>
      <c r="E295" s="569"/>
      <c r="F295" s="405"/>
      <c r="G295" s="512"/>
      <c r="J295" s="513"/>
      <c r="K295" s="516"/>
      <c r="L295" s="558"/>
      <c r="M295" s="553"/>
      <c r="N295" s="571"/>
      <c r="O295" s="444"/>
      <c r="P295" s="518"/>
      <c r="S295" s="513"/>
      <c r="T295" s="516"/>
      <c r="U295" s="558"/>
      <c r="V295" s="553"/>
      <c r="W295" s="571"/>
      <c r="X295" s="444"/>
      <c r="Y295" s="518"/>
    </row>
    <row r="296" spans="1:25">
      <c r="A296" s="508"/>
      <c r="B296" s="509"/>
      <c r="C296" s="547" t="s">
        <v>465</v>
      </c>
      <c r="D296" s="547"/>
      <c r="E296" s="547"/>
      <c r="F296" s="401"/>
      <c r="G296" s="512"/>
      <c r="J296" s="513"/>
      <c r="K296" s="514"/>
      <c r="L296" s="548" t="s">
        <v>465</v>
      </c>
      <c r="M296" s="548"/>
      <c r="N296" s="556"/>
      <c r="O296" s="407"/>
      <c r="P296" s="518"/>
      <c r="S296" s="513"/>
      <c r="T296" s="514"/>
      <c r="U296" s="548" t="s">
        <v>465</v>
      </c>
      <c r="V296" s="548"/>
      <c r="W296" s="556"/>
      <c r="X296" s="407"/>
      <c r="Y296" s="518"/>
    </row>
    <row r="297" spans="1:25" ht="66">
      <c r="A297" s="550" t="s">
        <v>432</v>
      </c>
      <c r="B297" s="559" t="s">
        <v>802</v>
      </c>
      <c r="C297" s="557" t="s">
        <v>803</v>
      </c>
      <c r="D297" s="520" t="s">
        <v>6</v>
      </c>
      <c r="E297" s="511" t="s">
        <v>498</v>
      </c>
      <c r="F297" s="401"/>
      <c r="G297" s="512">
        <f t="shared" si="12"/>
        <v>0</v>
      </c>
      <c r="J297" s="552" t="s">
        <v>432</v>
      </c>
      <c r="K297" s="560" t="s">
        <v>802</v>
      </c>
      <c r="L297" s="558" t="s">
        <v>803</v>
      </c>
      <c r="M297" s="521" t="s">
        <v>6</v>
      </c>
      <c r="N297" s="516">
        <f>E297*0.3</f>
        <v>7.26</v>
      </c>
      <c r="O297" s="407"/>
      <c r="P297" s="518">
        <f t="shared" si="13"/>
        <v>0</v>
      </c>
      <c r="S297" s="552" t="s">
        <v>432</v>
      </c>
      <c r="T297" s="560" t="s">
        <v>802</v>
      </c>
      <c r="U297" s="558" t="s">
        <v>803</v>
      </c>
      <c r="V297" s="521" t="s">
        <v>6</v>
      </c>
      <c r="W297" s="516">
        <f>E297*0.7</f>
        <v>16.939999999999998</v>
      </c>
      <c r="X297" s="407"/>
      <c r="Y297" s="518">
        <f t="shared" si="14"/>
        <v>0</v>
      </c>
    </row>
    <row r="298" spans="1:25">
      <c r="A298" s="561"/>
      <c r="B298" s="562"/>
      <c r="C298" s="561"/>
      <c r="D298" s="520"/>
      <c r="E298" s="511"/>
      <c r="F298" s="401"/>
      <c r="G298" s="512"/>
      <c r="J298" s="563"/>
      <c r="K298" s="564"/>
      <c r="L298" s="563"/>
      <c r="M298" s="521"/>
      <c r="N298" s="519"/>
      <c r="O298" s="407"/>
      <c r="P298" s="518"/>
      <c r="S298" s="563"/>
      <c r="T298" s="564"/>
      <c r="U298" s="563"/>
      <c r="V298" s="521"/>
      <c r="W298" s="519"/>
      <c r="X298" s="407"/>
      <c r="Y298" s="518"/>
    </row>
    <row r="299" spans="1:25" ht="79.2">
      <c r="A299" s="550" t="s">
        <v>433</v>
      </c>
      <c r="B299" s="559" t="s">
        <v>804</v>
      </c>
      <c r="C299" s="557" t="s">
        <v>1832</v>
      </c>
      <c r="D299" s="520" t="s">
        <v>9</v>
      </c>
      <c r="E299" s="511" t="s">
        <v>496</v>
      </c>
      <c r="F299" s="401"/>
      <c r="G299" s="512">
        <f t="shared" si="12"/>
        <v>0</v>
      </c>
      <c r="J299" s="552" t="s">
        <v>433</v>
      </c>
      <c r="K299" s="560" t="s">
        <v>804</v>
      </c>
      <c r="L299" s="558" t="s">
        <v>1832</v>
      </c>
      <c r="M299" s="521" t="s">
        <v>9</v>
      </c>
      <c r="N299" s="516">
        <f>E299*0.3</f>
        <v>3.54</v>
      </c>
      <c r="O299" s="407"/>
      <c r="P299" s="518">
        <f t="shared" si="13"/>
        <v>0</v>
      </c>
      <c r="S299" s="552" t="s">
        <v>433</v>
      </c>
      <c r="T299" s="560" t="s">
        <v>804</v>
      </c>
      <c r="U299" s="558" t="s">
        <v>1832</v>
      </c>
      <c r="V299" s="521" t="s">
        <v>9</v>
      </c>
      <c r="W299" s="516">
        <f>E299*0.7</f>
        <v>8.26</v>
      </c>
      <c r="X299" s="407"/>
      <c r="Y299" s="518">
        <f t="shared" si="14"/>
        <v>0</v>
      </c>
    </row>
    <row r="300" spans="1:25">
      <c r="A300" s="561"/>
      <c r="B300" s="562"/>
      <c r="C300" s="561"/>
      <c r="D300" s="520"/>
      <c r="E300" s="511"/>
      <c r="F300" s="401"/>
      <c r="G300" s="512"/>
      <c r="J300" s="563"/>
      <c r="K300" s="564"/>
      <c r="L300" s="563"/>
      <c r="M300" s="521"/>
      <c r="N300" s="519"/>
      <c r="O300" s="407"/>
      <c r="P300" s="518"/>
      <c r="S300" s="563"/>
      <c r="T300" s="564"/>
      <c r="U300" s="563"/>
      <c r="V300" s="521"/>
      <c r="W300" s="519"/>
      <c r="X300" s="407"/>
      <c r="Y300" s="518"/>
    </row>
    <row r="301" spans="1:25" ht="39.6">
      <c r="A301" s="550" t="s">
        <v>434</v>
      </c>
      <c r="B301" s="565" t="s">
        <v>59</v>
      </c>
      <c r="C301" s="557" t="s">
        <v>395</v>
      </c>
      <c r="D301" s="520" t="s">
        <v>396</v>
      </c>
      <c r="E301" s="511" t="s">
        <v>497</v>
      </c>
      <c r="F301" s="401"/>
      <c r="G301" s="512">
        <f t="shared" si="12"/>
        <v>0</v>
      </c>
      <c r="J301" s="552" t="s">
        <v>434</v>
      </c>
      <c r="K301" s="566" t="s">
        <v>59</v>
      </c>
      <c r="L301" s="558" t="s">
        <v>395</v>
      </c>
      <c r="M301" s="521" t="s">
        <v>396</v>
      </c>
      <c r="N301" s="516">
        <f>E301*0.3</f>
        <v>354</v>
      </c>
      <c r="O301" s="407"/>
      <c r="P301" s="518">
        <f t="shared" si="13"/>
        <v>0</v>
      </c>
      <c r="S301" s="552" t="s">
        <v>434</v>
      </c>
      <c r="T301" s="566" t="s">
        <v>59</v>
      </c>
      <c r="U301" s="558" t="s">
        <v>395</v>
      </c>
      <c r="V301" s="521" t="s">
        <v>396</v>
      </c>
      <c r="W301" s="516">
        <f>E301*0.7</f>
        <v>826</v>
      </c>
      <c r="X301" s="407"/>
      <c r="Y301" s="518">
        <f t="shared" si="14"/>
        <v>0</v>
      </c>
    </row>
    <row r="302" spans="1:25">
      <c r="A302" s="561"/>
      <c r="B302" s="567"/>
      <c r="C302" s="561"/>
      <c r="D302" s="520"/>
      <c r="E302" s="511"/>
      <c r="F302" s="401"/>
      <c r="G302" s="512"/>
      <c r="J302" s="563"/>
      <c r="K302" s="568"/>
      <c r="L302" s="563"/>
      <c r="M302" s="521"/>
      <c r="N302" s="519"/>
      <c r="O302" s="407"/>
      <c r="P302" s="518"/>
      <c r="S302" s="563"/>
      <c r="T302" s="568"/>
      <c r="U302" s="563"/>
      <c r="V302" s="521"/>
      <c r="W302" s="519"/>
      <c r="X302" s="407"/>
      <c r="Y302" s="518"/>
    </row>
    <row r="303" spans="1:25" ht="66">
      <c r="A303" s="508" t="s">
        <v>435</v>
      </c>
      <c r="B303" s="511" t="s">
        <v>59</v>
      </c>
      <c r="C303" s="557" t="s">
        <v>398</v>
      </c>
      <c r="D303" s="551" t="s">
        <v>11</v>
      </c>
      <c r="E303" s="569" t="s">
        <v>82</v>
      </c>
      <c r="F303" s="405"/>
      <c r="G303" s="512">
        <f t="shared" si="12"/>
        <v>0</v>
      </c>
      <c r="J303" s="513" t="s">
        <v>435</v>
      </c>
      <c r="K303" s="516" t="s">
        <v>59</v>
      </c>
      <c r="L303" s="558" t="s">
        <v>398</v>
      </c>
      <c r="M303" s="553" t="s">
        <v>11</v>
      </c>
      <c r="N303" s="516">
        <f>E303*0.3</f>
        <v>0.3</v>
      </c>
      <c r="O303" s="444"/>
      <c r="P303" s="518">
        <f t="shared" si="13"/>
        <v>0</v>
      </c>
      <c r="S303" s="513" t="s">
        <v>435</v>
      </c>
      <c r="T303" s="516" t="s">
        <v>59</v>
      </c>
      <c r="U303" s="558" t="s">
        <v>398</v>
      </c>
      <c r="V303" s="553" t="s">
        <v>11</v>
      </c>
      <c r="W303" s="516">
        <f>E303*0.7</f>
        <v>0.7</v>
      </c>
      <c r="X303" s="444"/>
      <c r="Y303" s="518">
        <f t="shared" si="14"/>
        <v>0</v>
      </c>
    </row>
    <row r="304" spans="1:25">
      <c r="A304" s="508"/>
      <c r="B304" s="511"/>
      <c r="C304" s="557"/>
      <c r="D304" s="551"/>
      <c r="E304" s="569"/>
      <c r="F304" s="405"/>
      <c r="G304" s="512"/>
      <c r="J304" s="513"/>
      <c r="K304" s="516"/>
      <c r="L304" s="558"/>
      <c r="M304" s="553"/>
      <c r="N304" s="571"/>
      <c r="O304" s="444"/>
      <c r="P304" s="518"/>
      <c r="S304" s="513"/>
      <c r="T304" s="516"/>
      <c r="U304" s="558"/>
      <c r="V304" s="553"/>
      <c r="W304" s="571"/>
      <c r="X304" s="444"/>
      <c r="Y304" s="518"/>
    </row>
    <row r="305" spans="1:25" ht="39.6">
      <c r="A305" s="508" t="s">
        <v>436</v>
      </c>
      <c r="B305" s="559" t="s">
        <v>807</v>
      </c>
      <c r="C305" s="557" t="s">
        <v>806</v>
      </c>
      <c r="D305" s="557" t="s">
        <v>9</v>
      </c>
      <c r="E305" s="569" t="s">
        <v>82</v>
      </c>
      <c r="F305" s="405"/>
      <c r="G305" s="512">
        <f t="shared" si="12"/>
        <v>0</v>
      </c>
      <c r="J305" s="513" t="s">
        <v>436</v>
      </c>
      <c r="K305" s="560" t="s">
        <v>807</v>
      </c>
      <c r="L305" s="558" t="s">
        <v>806</v>
      </c>
      <c r="M305" s="558" t="s">
        <v>9</v>
      </c>
      <c r="N305" s="516">
        <f>E305*0.3</f>
        <v>0.3</v>
      </c>
      <c r="O305" s="444"/>
      <c r="P305" s="518">
        <f t="shared" si="13"/>
        <v>0</v>
      </c>
      <c r="S305" s="513" t="s">
        <v>436</v>
      </c>
      <c r="T305" s="560" t="s">
        <v>807</v>
      </c>
      <c r="U305" s="558" t="s">
        <v>806</v>
      </c>
      <c r="V305" s="558" t="s">
        <v>9</v>
      </c>
      <c r="W305" s="516">
        <f>E305*0.7</f>
        <v>0.7</v>
      </c>
      <c r="X305" s="444"/>
      <c r="Y305" s="518">
        <f t="shared" si="14"/>
        <v>0</v>
      </c>
    </row>
    <row r="306" spans="1:25">
      <c r="A306" s="508"/>
      <c r="B306" s="511"/>
      <c r="C306" s="557"/>
      <c r="D306" s="551"/>
      <c r="E306" s="569"/>
      <c r="F306" s="405"/>
      <c r="G306" s="512"/>
      <c r="J306" s="513"/>
      <c r="K306" s="516"/>
      <c r="L306" s="558"/>
      <c r="M306" s="553"/>
      <c r="N306" s="571"/>
      <c r="O306" s="444"/>
      <c r="P306" s="518"/>
      <c r="S306" s="513"/>
      <c r="T306" s="516"/>
      <c r="U306" s="558"/>
      <c r="V306" s="553"/>
      <c r="W306" s="571"/>
      <c r="X306" s="444"/>
      <c r="Y306" s="518"/>
    </row>
    <row r="307" spans="1:25">
      <c r="A307" s="508"/>
      <c r="B307" s="509"/>
      <c r="C307" s="547" t="s">
        <v>467</v>
      </c>
      <c r="D307" s="547"/>
      <c r="E307" s="547"/>
      <c r="F307" s="401"/>
      <c r="G307" s="512"/>
      <c r="J307" s="513"/>
      <c r="K307" s="514"/>
      <c r="L307" s="548" t="s">
        <v>467</v>
      </c>
      <c r="M307" s="548"/>
      <c r="N307" s="556"/>
      <c r="O307" s="407"/>
      <c r="P307" s="518"/>
      <c r="S307" s="513"/>
      <c r="T307" s="514"/>
      <c r="U307" s="548" t="s">
        <v>467</v>
      </c>
      <c r="V307" s="548"/>
      <c r="W307" s="556"/>
      <c r="X307" s="407"/>
      <c r="Y307" s="518"/>
    </row>
    <row r="308" spans="1:25" ht="66">
      <c r="A308" s="550" t="s">
        <v>437</v>
      </c>
      <c r="B308" s="559" t="s">
        <v>802</v>
      </c>
      <c r="C308" s="557" t="s">
        <v>803</v>
      </c>
      <c r="D308" s="520" t="s">
        <v>6</v>
      </c>
      <c r="E308" s="511" t="s">
        <v>502</v>
      </c>
      <c r="F308" s="401"/>
      <c r="G308" s="512">
        <f t="shared" si="12"/>
        <v>0</v>
      </c>
      <c r="J308" s="552" t="s">
        <v>437</v>
      </c>
      <c r="K308" s="560" t="s">
        <v>802</v>
      </c>
      <c r="L308" s="558" t="s">
        <v>803</v>
      </c>
      <c r="M308" s="521" t="s">
        <v>6</v>
      </c>
      <c r="N308" s="516">
        <f>E308*0.3</f>
        <v>19.979999999999997</v>
      </c>
      <c r="O308" s="407"/>
      <c r="P308" s="518">
        <f t="shared" si="13"/>
        <v>0</v>
      </c>
      <c r="S308" s="552" t="s">
        <v>437</v>
      </c>
      <c r="T308" s="560" t="s">
        <v>802</v>
      </c>
      <c r="U308" s="558" t="s">
        <v>803</v>
      </c>
      <c r="V308" s="521" t="s">
        <v>6</v>
      </c>
      <c r="W308" s="516">
        <f>E308*0.7</f>
        <v>46.61999999999999</v>
      </c>
      <c r="X308" s="407"/>
      <c r="Y308" s="518">
        <f t="shared" si="14"/>
        <v>0</v>
      </c>
    </row>
    <row r="309" spans="1:25">
      <c r="A309" s="561"/>
      <c r="B309" s="562"/>
      <c r="C309" s="561"/>
      <c r="D309" s="520"/>
      <c r="E309" s="511"/>
      <c r="F309" s="401"/>
      <c r="G309" s="512"/>
      <c r="J309" s="563"/>
      <c r="K309" s="564"/>
      <c r="L309" s="563"/>
      <c r="M309" s="521"/>
      <c r="N309" s="519"/>
      <c r="O309" s="407"/>
      <c r="P309" s="518"/>
      <c r="S309" s="563"/>
      <c r="T309" s="564"/>
      <c r="U309" s="563"/>
      <c r="V309" s="521"/>
      <c r="W309" s="519"/>
      <c r="X309" s="407"/>
      <c r="Y309" s="518"/>
    </row>
    <row r="310" spans="1:25" ht="79.2">
      <c r="A310" s="550" t="s">
        <v>438</v>
      </c>
      <c r="B310" s="559" t="s">
        <v>804</v>
      </c>
      <c r="C310" s="557" t="s">
        <v>1832</v>
      </c>
      <c r="D310" s="520" t="s">
        <v>9</v>
      </c>
      <c r="E310" s="511" t="s">
        <v>499</v>
      </c>
      <c r="F310" s="401"/>
      <c r="G310" s="512">
        <f t="shared" si="12"/>
        <v>0</v>
      </c>
      <c r="J310" s="552" t="s">
        <v>438</v>
      </c>
      <c r="K310" s="560" t="s">
        <v>804</v>
      </c>
      <c r="L310" s="558" t="s">
        <v>1832</v>
      </c>
      <c r="M310" s="521" t="s">
        <v>9</v>
      </c>
      <c r="N310" s="516">
        <f>E310*0.3</f>
        <v>9.18</v>
      </c>
      <c r="O310" s="407"/>
      <c r="P310" s="518">
        <f t="shared" si="13"/>
        <v>0</v>
      </c>
      <c r="S310" s="552" t="s">
        <v>438</v>
      </c>
      <c r="T310" s="560" t="s">
        <v>804</v>
      </c>
      <c r="U310" s="558" t="s">
        <v>1832</v>
      </c>
      <c r="V310" s="521" t="s">
        <v>9</v>
      </c>
      <c r="W310" s="516">
        <f>E310*0.7</f>
        <v>21.419999999999998</v>
      </c>
      <c r="X310" s="407"/>
      <c r="Y310" s="518">
        <f t="shared" si="14"/>
        <v>0</v>
      </c>
    </row>
    <row r="311" spans="1:25">
      <c r="A311" s="561"/>
      <c r="B311" s="562"/>
      <c r="C311" s="561"/>
      <c r="D311" s="520"/>
      <c r="E311" s="511"/>
      <c r="F311" s="401"/>
      <c r="G311" s="512">
        <f t="shared" si="12"/>
        <v>0</v>
      </c>
      <c r="J311" s="563"/>
      <c r="K311" s="564"/>
      <c r="L311" s="563"/>
      <c r="M311" s="521"/>
      <c r="N311" s="519"/>
      <c r="O311" s="407"/>
      <c r="P311" s="518">
        <f t="shared" si="13"/>
        <v>0</v>
      </c>
      <c r="S311" s="563"/>
      <c r="T311" s="564"/>
      <c r="U311" s="563"/>
      <c r="V311" s="521"/>
      <c r="W311" s="519"/>
      <c r="X311" s="407"/>
      <c r="Y311" s="518">
        <f t="shared" si="14"/>
        <v>0</v>
      </c>
    </row>
    <row r="312" spans="1:25" ht="39.6">
      <c r="A312" s="550" t="s">
        <v>439</v>
      </c>
      <c r="B312" s="565" t="s">
        <v>59</v>
      </c>
      <c r="C312" s="557" t="s">
        <v>395</v>
      </c>
      <c r="D312" s="520" t="s">
        <v>396</v>
      </c>
      <c r="E312" s="511" t="s">
        <v>500</v>
      </c>
      <c r="F312" s="401"/>
      <c r="G312" s="512">
        <f t="shared" si="12"/>
        <v>0</v>
      </c>
      <c r="J312" s="552" t="s">
        <v>439</v>
      </c>
      <c r="K312" s="566" t="s">
        <v>59</v>
      </c>
      <c r="L312" s="558" t="s">
        <v>395</v>
      </c>
      <c r="M312" s="521" t="s">
        <v>396</v>
      </c>
      <c r="N312" s="516">
        <f>E312*0.3</f>
        <v>918</v>
      </c>
      <c r="O312" s="407"/>
      <c r="P312" s="518">
        <f t="shared" si="13"/>
        <v>0</v>
      </c>
      <c r="S312" s="552" t="s">
        <v>439</v>
      </c>
      <c r="T312" s="566" t="s">
        <v>59</v>
      </c>
      <c r="U312" s="558" t="s">
        <v>395</v>
      </c>
      <c r="V312" s="521" t="s">
        <v>396</v>
      </c>
      <c r="W312" s="516">
        <f>E312*0.7</f>
        <v>2142</v>
      </c>
      <c r="X312" s="407"/>
      <c r="Y312" s="518">
        <f t="shared" si="14"/>
        <v>0</v>
      </c>
    </row>
    <row r="313" spans="1:25">
      <c r="A313" s="561"/>
      <c r="B313" s="567"/>
      <c r="C313" s="561"/>
      <c r="D313" s="520"/>
      <c r="E313" s="511"/>
      <c r="F313" s="401"/>
      <c r="G313" s="512"/>
      <c r="J313" s="563"/>
      <c r="K313" s="568"/>
      <c r="L313" s="563"/>
      <c r="M313" s="521"/>
      <c r="N313" s="519"/>
      <c r="O313" s="407"/>
      <c r="P313" s="518"/>
      <c r="S313" s="563"/>
      <c r="T313" s="568"/>
      <c r="U313" s="563"/>
      <c r="V313" s="521"/>
      <c r="W313" s="519"/>
      <c r="X313" s="407"/>
      <c r="Y313" s="518"/>
    </row>
    <row r="314" spans="1:25" ht="66">
      <c r="A314" s="508" t="s">
        <v>440</v>
      </c>
      <c r="B314" s="511" t="s">
        <v>59</v>
      </c>
      <c r="C314" s="557" t="s">
        <v>398</v>
      </c>
      <c r="D314" s="551" t="s">
        <v>11</v>
      </c>
      <c r="E314" s="569" t="s">
        <v>234</v>
      </c>
      <c r="F314" s="405"/>
      <c r="G314" s="512">
        <f t="shared" si="12"/>
        <v>0</v>
      </c>
      <c r="J314" s="513" t="s">
        <v>440</v>
      </c>
      <c r="K314" s="516" t="s">
        <v>59</v>
      </c>
      <c r="L314" s="558" t="s">
        <v>398</v>
      </c>
      <c r="M314" s="553" t="s">
        <v>11</v>
      </c>
      <c r="N314" s="516">
        <f>E314*0.3</f>
        <v>0.89999999999999991</v>
      </c>
      <c r="O314" s="444"/>
      <c r="P314" s="518">
        <f t="shared" si="13"/>
        <v>0</v>
      </c>
      <c r="S314" s="513" t="s">
        <v>440</v>
      </c>
      <c r="T314" s="516" t="s">
        <v>59</v>
      </c>
      <c r="U314" s="558" t="s">
        <v>398</v>
      </c>
      <c r="V314" s="553" t="s">
        <v>11</v>
      </c>
      <c r="W314" s="516">
        <f>E314*0.7</f>
        <v>2.0999999999999996</v>
      </c>
      <c r="X314" s="444"/>
      <c r="Y314" s="518">
        <f t="shared" si="14"/>
        <v>0</v>
      </c>
    </row>
    <row r="315" spans="1:25">
      <c r="A315" s="508"/>
      <c r="B315" s="511"/>
      <c r="C315" s="557"/>
      <c r="D315" s="551"/>
      <c r="E315" s="569"/>
      <c r="F315" s="405"/>
      <c r="G315" s="512"/>
      <c r="J315" s="513"/>
      <c r="K315" s="516"/>
      <c r="L315" s="558"/>
      <c r="M315" s="553"/>
      <c r="N315" s="571"/>
      <c r="O315" s="444"/>
      <c r="P315" s="518"/>
      <c r="S315" s="513"/>
      <c r="T315" s="516"/>
      <c r="U315" s="558"/>
      <c r="V315" s="553"/>
      <c r="W315" s="571"/>
      <c r="X315" s="444"/>
      <c r="Y315" s="518"/>
    </row>
    <row r="316" spans="1:25" ht="39.6">
      <c r="A316" s="508" t="s">
        <v>441</v>
      </c>
      <c r="B316" s="559" t="s">
        <v>807</v>
      </c>
      <c r="C316" s="557" t="s">
        <v>806</v>
      </c>
      <c r="D316" s="557" t="s">
        <v>9</v>
      </c>
      <c r="E316" s="569" t="s">
        <v>501</v>
      </c>
      <c r="F316" s="405"/>
      <c r="G316" s="512">
        <f t="shared" si="12"/>
        <v>0</v>
      </c>
      <c r="J316" s="513" t="s">
        <v>441</v>
      </c>
      <c r="K316" s="560" t="s">
        <v>807</v>
      </c>
      <c r="L316" s="558" t="s">
        <v>806</v>
      </c>
      <c r="M316" s="558" t="s">
        <v>9</v>
      </c>
      <c r="N316" s="516">
        <f>E316*0.3</f>
        <v>0.72</v>
      </c>
      <c r="O316" s="444"/>
      <c r="P316" s="518">
        <f t="shared" si="13"/>
        <v>0</v>
      </c>
      <c r="S316" s="513" t="s">
        <v>441</v>
      </c>
      <c r="T316" s="560" t="s">
        <v>807</v>
      </c>
      <c r="U316" s="558" t="s">
        <v>806</v>
      </c>
      <c r="V316" s="558" t="s">
        <v>9</v>
      </c>
      <c r="W316" s="516">
        <f>E316*0.7</f>
        <v>1.68</v>
      </c>
      <c r="X316" s="444"/>
      <c r="Y316" s="518">
        <f t="shared" si="14"/>
        <v>0</v>
      </c>
    </row>
    <row r="317" spans="1:25">
      <c r="A317" s="508"/>
      <c r="B317" s="511"/>
      <c r="C317" s="557"/>
      <c r="D317" s="551"/>
      <c r="E317" s="569"/>
      <c r="F317" s="405"/>
      <c r="G317" s="512"/>
      <c r="J317" s="513"/>
      <c r="K317" s="516"/>
      <c r="L317" s="558"/>
      <c r="M317" s="553"/>
      <c r="N317" s="571"/>
      <c r="O317" s="444"/>
      <c r="P317" s="518"/>
      <c r="S317" s="513"/>
      <c r="T317" s="516"/>
      <c r="U317" s="558"/>
      <c r="V317" s="553"/>
      <c r="W317" s="571"/>
      <c r="X317" s="444"/>
      <c r="Y317" s="518"/>
    </row>
    <row r="318" spans="1:25">
      <c r="A318" s="508"/>
      <c r="B318" s="509"/>
      <c r="C318" s="547" t="s">
        <v>468</v>
      </c>
      <c r="D318" s="547"/>
      <c r="E318" s="547"/>
      <c r="F318" s="401"/>
      <c r="G318" s="512"/>
      <c r="J318" s="513"/>
      <c r="K318" s="514"/>
      <c r="L318" s="548" t="s">
        <v>468</v>
      </c>
      <c r="M318" s="548"/>
      <c r="N318" s="556"/>
      <c r="O318" s="407"/>
      <c r="P318" s="518"/>
      <c r="S318" s="513"/>
      <c r="T318" s="514"/>
      <c r="U318" s="548" t="s">
        <v>468</v>
      </c>
      <c r="V318" s="548"/>
      <c r="W318" s="556"/>
      <c r="X318" s="407"/>
      <c r="Y318" s="518"/>
    </row>
    <row r="319" spans="1:25" ht="66">
      <c r="A319" s="550" t="s">
        <v>442</v>
      </c>
      <c r="B319" s="559" t="s">
        <v>802</v>
      </c>
      <c r="C319" s="557" t="s">
        <v>803</v>
      </c>
      <c r="D319" s="520" t="s">
        <v>6</v>
      </c>
      <c r="E319" s="511" t="s">
        <v>503</v>
      </c>
      <c r="F319" s="401"/>
      <c r="G319" s="512">
        <f t="shared" si="12"/>
        <v>0</v>
      </c>
      <c r="J319" s="552" t="s">
        <v>442</v>
      </c>
      <c r="K319" s="560" t="s">
        <v>802</v>
      </c>
      <c r="L319" s="558" t="s">
        <v>803</v>
      </c>
      <c r="M319" s="521" t="s">
        <v>6</v>
      </c>
      <c r="N319" s="516">
        <f>E319*0.3</f>
        <v>8.6999999999999993</v>
      </c>
      <c r="O319" s="407"/>
      <c r="P319" s="518">
        <f t="shared" si="13"/>
        <v>0</v>
      </c>
      <c r="S319" s="552" t="s">
        <v>442</v>
      </c>
      <c r="T319" s="560" t="s">
        <v>802</v>
      </c>
      <c r="U319" s="558" t="s">
        <v>803</v>
      </c>
      <c r="V319" s="521" t="s">
        <v>6</v>
      </c>
      <c r="W319" s="516">
        <f>E319*0.7</f>
        <v>20.299999999999997</v>
      </c>
      <c r="X319" s="407"/>
      <c r="Y319" s="518">
        <f t="shared" si="14"/>
        <v>0</v>
      </c>
    </row>
    <row r="320" spans="1:25">
      <c r="A320" s="561"/>
      <c r="B320" s="562"/>
      <c r="C320" s="561"/>
      <c r="D320" s="520"/>
      <c r="E320" s="511"/>
      <c r="F320" s="401"/>
      <c r="G320" s="512"/>
      <c r="J320" s="563"/>
      <c r="K320" s="564"/>
      <c r="L320" s="563"/>
      <c r="M320" s="521"/>
      <c r="N320" s="519"/>
      <c r="O320" s="407"/>
      <c r="P320" s="518"/>
      <c r="S320" s="563"/>
      <c r="T320" s="564"/>
      <c r="U320" s="563"/>
      <c r="V320" s="521"/>
      <c r="W320" s="519"/>
      <c r="X320" s="407"/>
      <c r="Y320" s="518"/>
    </row>
    <row r="321" spans="1:25" ht="79.2">
      <c r="A321" s="550" t="s">
        <v>443</v>
      </c>
      <c r="B321" s="559" t="s">
        <v>804</v>
      </c>
      <c r="C321" s="557" t="s">
        <v>1832</v>
      </c>
      <c r="D321" s="520" t="s">
        <v>9</v>
      </c>
      <c r="E321" s="511" t="s">
        <v>742</v>
      </c>
      <c r="F321" s="401"/>
      <c r="G321" s="512">
        <f t="shared" si="12"/>
        <v>0</v>
      </c>
      <c r="J321" s="552" t="s">
        <v>443</v>
      </c>
      <c r="K321" s="560" t="s">
        <v>804</v>
      </c>
      <c r="L321" s="558" t="s">
        <v>1832</v>
      </c>
      <c r="M321" s="521" t="s">
        <v>9</v>
      </c>
      <c r="N321" s="516">
        <f>E321*0.3</f>
        <v>4.2299999999999995</v>
      </c>
      <c r="O321" s="407"/>
      <c r="P321" s="518">
        <f t="shared" si="13"/>
        <v>0</v>
      </c>
      <c r="S321" s="552" t="s">
        <v>443</v>
      </c>
      <c r="T321" s="560" t="s">
        <v>804</v>
      </c>
      <c r="U321" s="558" t="s">
        <v>1832</v>
      </c>
      <c r="V321" s="521" t="s">
        <v>9</v>
      </c>
      <c r="W321" s="516">
        <f>E321*0.7</f>
        <v>9.8699999999999992</v>
      </c>
      <c r="X321" s="407"/>
      <c r="Y321" s="518">
        <f t="shared" si="14"/>
        <v>0</v>
      </c>
    </row>
    <row r="322" spans="1:25">
      <c r="A322" s="561"/>
      <c r="B322" s="562"/>
      <c r="C322" s="561"/>
      <c r="D322" s="520"/>
      <c r="E322" s="511"/>
      <c r="F322" s="401"/>
      <c r="G322" s="512"/>
      <c r="J322" s="563"/>
      <c r="K322" s="564"/>
      <c r="L322" s="563"/>
      <c r="M322" s="521"/>
      <c r="N322" s="519"/>
      <c r="O322" s="407"/>
      <c r="P322" s="518"/>
      <c r="S322" s="563"/>
      <c r="T322" s="564"/>
      <c r="U322" s="563"/>
      <c r="V322" s="521"/>
      <c r="W322" s="519"/>
      <c r="X322" s="407"/>
      <c r="Y322" s="518"/>
    </row>
    <row r="323" spans="1:25" ht="39.6">
      <c r="A323" s="550" t="s">
        <v>469</v>
      </c>
      <c r="B323" s="565" t="s">
        <v>59</v>
      </c>
      <c r="C323" s="557" t="s">
        <v>395</v>
      </c>
      <c r="D323" s="520" t="s">
        <v>396</v>
      </c>
      <c r="E323" s="511" t="s">
        <v>504</v>
      </c>
      <c r="F323" s="401"/>
      <c r="G323" s="512">
        <f t="shared" si="12"/>
        <v>0</v>
      </c>
      <c r="J323" s="552" t="s">
        <v>469</v>
      </c>
      <c r="K323" s="566" t="s">
        <v>59</v>
      </c>
      <c r="L323" s="558" t="s">
        <v>395</v>
      </c>
      <c r="M323" s="521" t="s">
        <v>396</v>
      </c>
      <c r="N323" s="516">
        <f>E323*0.3</f>
        <v>423</v>
      </c>
      <c r="O323" s="407"/>
      <c r="P323" s="518">
        <f t="shared" si="13"/>
        <v>0</v>
      </c>
      <c r="S323" s="552" t="s">
        <v>469</v>
      </c>
      <c r="T323" s="566" t="s">
        <v>59</v>
      </c>
      <c r="U323" s="558" t="s">
        <v>395</v>
      </c>
      <c r="V323" s="521" t="s">
        <v>396</v>
      </c>
      <c r="W323" s="516">
        <f>E323*0.7</f>
        <v>986.99999999999989</v>
      </c>
      <c r="X323" s="407"/>
      <c r="Y323" s="518">
        <f t="shared" si="14"/>
        <v>0</v>
      </c>
    </row>
    <row r="324" spans="1:25">
      <c r="A324" s="561"/>
      <c r="B324" s="567"/>
      <c r="C324" s="561"/>
      <c r="D324" s="520"/>
      <c r="E324" s="511"/>
      <c r="F324" s="401"/>
      <c r="G324" s="512"/>
      <c r="J324" s="563"/>
      <c r="K324" s="568"/>
      <c r="L324" s="563"/>
      <c r="M324" s="521"/>
      <c r="N324" s="519"/>
      <c r="O324" s="407"/>
      <c r="P324" s="518"/>
      <c r="S324" s="563"/>
      <c r="T324" s="568"/>
      <c r="U324" s="563"/>
      <c r="V324" s="521"/>
      <c r="W324" s="519"/>
      <c r="X324" s="407"/>
      <c r="Y324" s="518"/>
    </row>
    <row r="325" spans="1:25" ht="66">
      <c r="A325" s="508" t="s">
        <v>470</v>
      </c>
      <c r="B325" s="511" t="s">
        <v>59</v>
      </c>
      <c r="C325" s="557" t="s">
        <v>398</v>
      </c>
      <c r="D325" s="551" t="s">
        <v>11</v>
      </c>
      <c r="E325" s="569" t="s">
        <v>82</v>
      </c>
      <c r="F325" s="405"/>
      <c r="G325" s="512">
        <f t="shared" si="12"/>
        <v>0</v>
      </c>
      <c r="J325" s="513" t="s">
        <v>470</v>
      </c>
      <c r="K325" s="516" t="s">
        <v>59</v>
      </c>
      <c r="L325" s="558" t="s">
        <v>398</v>
      </c>
      <c r="M325" s="553" t="s">
        <v>11</v>
      </c>
      <c r="N325" s="516">
        <f>E325*0.3</f>
        <v>0.3</v>
      </c>
      <c r="O325" s="444"/>
      <c r="P325" s="518">
        <f t="shared" si="13"/>
        <v>0</v>
      </c>
      <c r="S325" s="513" t="s">
        <v>470</v>
      </c>
      <c r="T325" s="516" t="s">
        <v>59</v>
      </c>
      <c r="U325" s="558" t="s">
        <v>398</v>
      </c>
      <c r="V325" s="553" t="s">
        <v>11</v>
      </c>
      <c r="W325" s="516">
        <f>E325*0.7</f>
        <v>0.7</v>
      </c>
      <c r="X325" s="444"/>
      <c r="Y325" s="518">
        <f t="shared" si="14"/>
        <v>0</v>
      </c>
    </row>
    <row r="326" spans="1:25">
      <c r="A326" s="508"/>
      <c r="B326" s="511"/>
      <c r="C326" s="557"/>
      <c r="D326" s="551"/>
      <c r="E326" s="569"/>
      <c r="F326" s="405"/>
      <c r="G326" s="512"/>
      <c r="J326" s="513"/>
      <c r="K326" s="516"/>
      <c r="L326" s="558"/>
      <c r="M326" s="553"/>
      <c r="N326" s="571"/>
      <c r="O326" s="444"/>
      <c r="P326" s="518"/>
      <c r="S326" s="513"/>
      <c r="T326" s="516"/>
      <c r="U326" s="558"/>
      <c r="V326" s="553"/>
      <c r="W326" s="571"/>
      <c r="X326" s="444"/>
      <c r="Y326" s="518"/>
    </row>
    <row r="327" spans="1:25" ht="39.6">
      <c r="A327" s="508" t="s">
        <v>471</v>
      </c>
      <c r="B327" s="559" t="s">
        <v>807</v>
      </c>
      <c r="C327" s="557" t="s">
        <v>806</v>
      </c>
      <c r="D327" s="557" t="s">
        <v>9</v>
      </c>
      <c r="E327" s="569" t="s">
        <v>505</v>
      </c>
      <c r="F327" s="405"/>
      <c r="G327" s="512">
        <f t="shared" si="12"/>
        <v>0</v>
      </c>
      <c r="J327" s="513" t="s">
        <v>471</v>
      </c>
      <c r="K327" s="560" t="s">
        <v>807</v>
      </c>
      <c r="L327" s="558" t="s">
        <v>806</v>
      </c>
      <c r="M327" s="558" t="s">
        <v>9</v>
      </c>
      <c r="N327" s="516">
        <f>E327*0.3</f>
        <v>0.36</v>
      </c>
      <c r="O327" s="444"/>
      <c r="P327" s="518">
        <f t="shared" si="13"/>
        <v>0</v>
      </c>
      <c r="S327" s="513" t="s">
        <v>471</v>
      </c>
      <c r="T327" s="560" t="s">
        <v>807</v>
      </c>
      <c r="U327" s="558" t="s">
        <v>806</v>
      </c>
      <c r="V327" s="558" t="s">
        <v>9</v>
      </c>
      <c r="W327" s="516">
        <f>E327*0.7</f>
        <v>0.84</v>
      </c>
      <c r="X327" s="444"/>
      <c r="Y327" s="518">
        <f t="shared" si="14"/>
        <v>0</v>
      </c>
    </row>
    <row r="328" spans="1:25">
      <c r="A328" s="508"/>
      <c r="B328" s="511"/>
      <c r="C328" s="557"/>
      <c r="D328" s="551"/>
      <c r="E328" s="569"/>
      <c r="F328" s="405"/>
      <c r="G328" s="512"/>
      <c r="J328" s="513"/>
      <c r="K328" s="516"/>
      <c r="L328" s="558"/>
      <c r="M328" s="553"/>
      <c r="N328" s="571"/>
      <c r="O328" s="444"/>
      <c r="P328" s="518"/>
      <c r="S328" s="513"/>
      <c r="T328" s="516"/>
      <c r="U328" s="558"/>
      <c r="V328" s="553"/>
      <c r="W328" s="571"/>
      <c r="X328" s="444"/>
      <c r="Y328" s="518"/>
    </row>
    <row r="329" spans="1:25">
      <c r="A329" s="508"/>
      <c r="B329" s="509"/>
      <c r="C329" s="547" t="s">
        <v>472</v>
      </c>
      <c r="D329" s="547"/>
      <c r="E329" s="547"/>
      <c r="F329" s="401"/>
      <c r="G329" s="512"/>
      <c r="J329" s="513"/>
      <c r="K329" s="514"/>
      <c r="L329" s="548" t="s">
        <v>472</v>
      </c>
      <c r="M329" s="548"/>
      <c r="N329" s="556"/>
      <c r="O329" s="407"/>
      <c r="P329" s="518"/>
      <c r="S329" s="513"/>
      <c r="T329" s="514"/>
      <c r="U329" s="548" t="s">
        <v>472</v>
      </c>
      <c r="V329" s="548"/>
      <c r="W329" s="556"/>
      <c r="X329" s="407"/>
      <c r="Y329" s="518"/>
    </row>
    <row r="330" spans="1:25" ht="66">
      <c r="A330" s="550" t="s">
        <v>473</v>
      </c>
      <c r="B330" s="559" t="s">
        <v>802</v>
      </c>
      <c r="C330" s="557" t="s">
        <v>803</v>
      </c>
      <c r="D330" s="520" t="s">
        <v>6</v>
      </c>
      <c r="E330" s="511" t="s">
        <v>498</v>
      </c>
      <c r="F330" s="401"/>
      <c r="G330" s="512">
        <f t="shared" si="12"/>
        <v>0</v>
      </c>
      <c r="J330" s="552" t="s">
        <v>473</v>
      </c>
      <c r="K330" s="560" t="s">
        <v>802</v>
      </c>
      <c r="L330" s="558" t="s">
        <v>803</v>
      </c>
      <c r="M330" s="521" t="s">
        <v>6</v>
      </c>
      <c r="N330" s="516">
        <f>E330*0.3</f>
        <v>7.26</v>
      </c>
      <c r="O330" s="407"/>
      <c r="P330" s="518">
        <f t="shared" si="13"/>
        <v>0</v>
      </c>
      <c r="S330" s="552" t="s">
        <v>473</v>
      </c>
      <c r="T330" s="560" t="s">
        <v>802</v>
      </c>
      <c r="U330" s="558" t="s">
        <v>803</v>
      </c>
      <c r="V330" s="521" t="s">
        <v>6</v>
      </c>
      <c r="W330" s="516">
        <f>E330*0.7</f>
        <v>16.939999999999998</v>
      </c>
      <c r="X330" s="407"/>
      <c r="Y330" s="518">
        <f t="shared" si="14"/>
        <v>0</v>
      </c>
    </row>
    <row r="331" spans="1:25">
      <c r="A331" s="561"/>
      <c r="B331" s="562"/>
      <c r="C331" s="561"/>
      <c r="D331" s="520"/>
      <c r="E331" s="511"/>
      <c r="F331" s="401"/>
      <c r="G331" s="512"/>
      <c r="J331" s="563"/>
      <c r="K331" s="564"/>
      <c r="L331" s="563"/>
      <c r="M331" s="521"/>
      <c r="N331" s="519"/>
      <c r="O331" s="407"/>
      <c r="P331" s="518"/>
      <c r="S331" s="563"/>
      <c r="T331" s="564"/>
      <c r="U331" s="563"/>
      <c r="V331" s="521"/>
      <c r="W331" s="519"/>
      <c r="X331" s="407"/>
      <c r="Y331" s="518"/>
    </row>
    <row r="332" spans="1:25" ht="79.2">
      <c r="A332" s="550" t="s">
        <v>474</v>
      </c>
      <c r="B332" s="559" t="s">
        <v>804</v>
      </c>
      <c r="C332" s="557" t="s">
        <v>1832</v>
      </c>
      <c r="D332" s="520" t="s">
        <v>9</v>
      </c>
      <c r="E332" s="511" t="s">
        <v>506</v>
      </c>
      <c r="F332" s="401"/>
      <c r="G332" s="512">
        <f t="shared" si="12"/>
        <v>0</v>
      </c>
      <c r="J332" s="552" t="s">
        <v>474</v>
      </c>
      <c r="K332" s="560" t="s">
        <v>804</v>
      </c>
      <c r="L332" s="558" t="s">
        <v>1832</v>
      </c>
      <c r="M332" s="521" t="s">
        <v>9</v>
      </c>
      <c r="N332" s="516">
        <f>E332*0.3</f>
        <v>3.51</v>
      </c>
      <c r="O332" s="407"/>
      <c r="P332" s="518">
        <f t="shared" si="13"/>
        <v>0</v>
      </c>
      <c r="S332" s="552" t="s">
        <v>474</v>
      </c>
      <c r="T332" s="560" t="s">
        <v>804</v>
      </c>
      <c r="U332" s="558" t="s">
        <v>1832</v>
      </c>
      <c r="V332" s="521" t="s">
        <v>9</v>
      </c>
      <c r="W332" s="516">
        <f>E332*0.7</f>
        <v>8.19</v>
      </c>
      <c r="X332" s="407"/>
      <c r="Y332" s="518">
        <f t="shared" si="14"/>
        <v>0</v>
      </c>
    </row>
    <row r="333" spans="1:25">
      <c r="A333" s="561"/>
      <c r="B333" s="562"/>
      <c r="C333" s="561"/>
      <c r="D333" s="520"/>
      <c r="E333" s="511"/>
      <c r="F333" s="401"/>
      <c r="G333" s="512"/>
      <c r="J333" s="563"/>
      <c r="K333" s="564"/>
      <c r="L333" s="563"/>
      <c r="M333" s="521"/>
      <c r="N333" s="519"/>
      <c r="O333" s="407"/>
      <c r="P333" s="518"/>
      <c r="S333" s="563"/>
      <c r="T333" s="564"/>
      <c r="U333" s="563"/>
      <c r="V333" s="521"/>
      <c r="W333" s="519"/>
      <c r="X333" s="407"/>
      <c r="Y333" s="518"/>
    </row>
    <row r="334" spans="1:25" ht="39.6">
      <c r="A334" s="550" t="s">
        <v>475</v>
      </c>
      <c r="B334" s="565" t="s">
        <v>59</v>
      </c>
      <c r="C334" s="557" t="s">
        <v>395</v>
      </c>
      <c r="D334" s="520" t="s">
        <v>396</v>
      </c>
      <c r="E334" s="511" t="s">
        <v>507</v>
      </c>
      <c r="F334" s="401"/>
      <c r="G334" s="512">
        <f t="shared" si="12"/>
        <v>0</v>
      </c>
      <c r="J334" s="552" t="s">
        <v>475</v>
      </c>
      <c r="K334" s="566" t="s">
        <v>59</v>
      </c>
      <c r="L334" s="558" t="s">
        <v>395</v>
      </c>
      <c r="M334" s="521" t="s">
        <v>396</v>
      </c>
      <c r="N334" s="516">
        <f>E334*0.3</f>
        <v>351</v>
      </c>
      <c r="O334" s="407"/>
      <c r="P334" s="518">
        <f t="shared" si="13"/>
        <v>0</v>
      </c>
      <c r="S334" s="552" t="s">
        <v>475</v>
      </c>
      <c r="T334" s="566" t="s">
        <v>59</v>
      </c>
      <c r="U334" s="558" t="s">
        <v>395</v>
      </c>
      <c r="V334" s="521" t="s">
        <v>396</v>
      </c>
      <c r="W334" s="516">
        <f>E334*0.7</f>
        <v>819</v>
      </c>
      <c r="X334" s="407"/>
      <c r="Y334" s="518">
        <f t="shared" si="14"/>
        <v>0</v>
      </c>
    </row>
    <row r="335" spans="1:25">
      <c r="A335" s="561"/>
      <c r="B335" s="567"/>
      <c r="C335" s="561"/>
      <c r="D335" s="520"/>
      <c r="E335" s="511"/>
      <c r="F335" s="401"/>
      <c r="G335" s="512"/>
      <c r="J335" s="563"/>
      <c r="K335" s="568"/>
      <c r="L335" s="563"/>
      <c r="M335" s="521"/>
      <c r="N335" s="519"/>
      <c r="O335" s="407"/>
      <c r="P335" s="518"/>
      <c r="S335" s="563"/>
      <c r="T335" s="568"/>
      <c r="U335" s="563"/>
      <c r="V335" s="521"/>
      <c r="W335" s="519"/>
      <c r="X335" s="407"/>
      <c r="Y335" s="518"/>
    </row>
    <row r="336" spans="1:25" ht="66">
      <c r="A336" s="508" t="s">
        <v>476</v>
      </c>
      <c r="B336" s="511" t="s">
        <v>59</v>
      </c>
      <c r="C336" s="557" t="s">
        <v>398</v>
      </c>
      <c r="D336" s="551" t="s">
        <v>11</v>
      </c>
      <c r="E336" s="569" t="s">
        <v>82</v>
      </c>
      <c r="F336" s="405"/>
      <c r="G336" s="512">
        <f t="shared" si="12"/>
        <v>0</v>
      </c>
      <c r="J336" s="513" t="s">
        <v>476</v>
      </c>
      <c r="K336" s="516" t="s">
        <v>59</v>
      </c>
      <c r="L336" s="558" t="s">
        <v>398</v>
      </c>
      <c r="M336" s="553" t="s">
        <v>11</v>
      </c>
      <c r="N336" s="516">
        <f>E336*0.3</f>
        <v>0.3</v>
      </c>
      <c r="O336" s="444"/>
      <c r="P336" s="518">
        <f t="shared" si="13"/>
        <v>0</v>
      </c>
      <c r="S336" s="513" t="s">
        <v>476</v>
      </c>
      <c r="T336" s="516" t="s">
        <v>59</v>
      </c>
      <c r="U336" s="558" t="s">
        <v>398</v>
      </c>
      <c r="V336" s="553" t="s">
        <v>11</v>
      </c>
      <c r="W336" s="516">
        <f>E336*0.7</f>
        <v>0.7</v>
      </c>
      <c r="X336" s="444"/>
      <c r="Y336" s="518">
        <f t="shared" si="14"/>
        <v>0</v>
      </c>
    </row>
    <row r="337" spans="1:25">
      <c r="A337" s="508"/>
      <c r="B337" s="511"/>
      <c r="C337" s="557"/>
      <c r="D337" s="551"/>
      <c r="E337" s="569"/>
      <c r="F337" s="405"/>
      <c r="G337" s="512"/>
      <c r="J337" s="513"/>
      <c r="K337" s="516"/>
      <c r="L337" s="558"/>
      <c r="M337" s="553"/>
      <c r="N337" s="571"/>
      <c r="O337" s="444"/>
      <c r="P337" s="518"/>
      <c r="S337" s="513"/>
      <c r="T337" s="516"/>
      <c r="U337" s="558"/>
      <c r="V337" s="553"/>
      <c r="W337" s="571"/>
      <c r="X337" s="444"/>
      <c r="Y337" s="518"/>
    </row>
    <row r="338" spans="1:25" ht="39.6">
      <c r="A338" s="508" t="s">
        <v>477</v>
      </c>
      <c r="B338" s="559" t="s">
        <v>807</v>
      </c>
      <c r="C338" s="557" t="s">
        <v>806</v>
      </c>
      <c r="D338" s="557" t="s">
        <v>9</v>
      </c>
      <c r="E338" s="569" t="s">
        <v>82</v>
      </c>
      <c r="F338" s="405"/>
      <c r="G338" s="512">
        <f t="shared" ref="G338:G364" si="15">ROUND(E338*F338,2)</f>
        <v>0</v>
      </c>
      <c r="J338" s="513" t="s">
        <v>477</v>
      </c>
      <c r="K338" s="560" t="s">
        <v>807</v>
      </c>
      <c r="L338" s="558" t="s">
        <v>806</v>
      </c>
      <c r="M338" s="558" t="s">
        <v>9</v>
      </c>
      <c r="N338" s="516">
        <f>E338*0.3</f>
        <v>0.3</v>
      </c>
      <c r="O338" s="444"/>
      <c r="P338" s="518">
        <f t="shared" ref="P338:P364" si="16">ROUND(N338*O338,2)</f>
        <v>0</v>
      </c>
      <c r="S338" s="513" t="s">
        <v>477</v>
      </c>
      <c r="T338" s="560" t="s">
        <v>807</v>
      </c>
      <c r="U338" s="558" t="s">
        <v>806</v>
      </c>
      <c r="V338" s="558" t="s">
        <v>9</v>
      </c>
      <c r="W338" s="516">
        <f>E338*0.7</f>
        <v>0.7</v>
      </c>
      <c r="X338" s="444"/>
      <c r="Y338" s="518">
        <f t="shared" ref="Y338:Y364" si="17">ROUND(W338*X338,2)</f>
        <v>0</v>
      </c>
    </row>
    <row r="339" spans="1:25">
      <c r="A339" s="508"/>
      <c r="B339" s="511"/>
      <c r="C339" s="557"/>
      <c r="D339" s="551"/>
      <c r="E339" s="569"/>
      <c r="F339" s="405"/>
      <c r="G339" s="512"/>
      <c r="J339" s="513"/>
      <c r="K339" s="516"/>
      <c r="L339" s="558"/>
      <c r="M339" s="553"/>
      <c r="N339" s="571"/>
      <c r="O339" s="444"/>
      <c r="P339" s="518"/>
      <c r="S339" s="513"/>
      <c r="T339" s="516"/>
      <c r="U339" s="558"/>
      <c r="V339" s="553"/>
      <c r="W339" s="571"/>
      <c r="X339" s="444"/>
      <c r="Y339" s="518"/>
    </row>
    <row r="340" spans="1:25">
      <c r="A340" s="508"/>
      <c r="B340" s="509"/>
      <c r="C340" s="547" t="s">
        <v>478</v>
      </c>
      <c r="D340" s="547"/>
      <c r="E340" s="547"/>
      <c r="F340" s="401"/>
      <c r="G340" s="512"/>
      <c r="J340" s="513"/>
      <c r="K340" s="514"/>
      <c r="L340" s="548" t="s">
        <v>478</v>
      </c>
      <c r="M340" s="548"/>
      <c r="N340" s="556"/>
      <c r="O340" s="407"/>
      <c r="P340" s="518"/>
      <c r="S340" s="513"/>
      <c r="T340" s="514"/>
      <c r="U340" s="548" t="s">
        <v>478</v>
      </c>
      <c r="V340" s="548"/>
      <c r="W340" s="556"/>
      <c r="X340" s="407"/>
      <c r="Y340" s="518"/>
    </row>
    <row r="341" spans="1:25" ht="66">
      <c r="A341" s="550" t="s">
        <v>479</v>
      </c>
      <c r="B341" s="559" t="s">
        <v>802</v>
      </c>
      <c r="C341" s="557" t="s">
        <v>803</v>
      </c>
      <c r="D341" s="520" t="s">
        <v>6</v>
      </c>
      <c r="E341" s="511" t="s">
        <v>511</v>
      </c>
      <c r="F341" s="401"/>
      <c r="G341" s="512">
        <f t="shared" si="15"/>
        <v>0</v>
      </c>
      <c r="J341" s="552" t="s">
        <v>479</v>
      </c>
      <c r="K341" s="560" t="s">
        <v>802</v>
      </c>
      <c r="L341" s="558" t="s">
        <v>803</v>
      </c>
      <c r="M341" s="521" t="s">
        <v>6</v>
      </c>
      <c r="N341" s="516">
        <f>E341*0.3</f>
        <v>32.25</v>
      </c>
      <c r="O341" s="407"/>
      <c r="P341" s="518">
        <f t="shared" si="16"/>
        <v>0</v>
      </c>
      <c r="S341" s="552" t="s">
        <v>479</v>
      </c>
      <c r="T341" s="560" t="s">
        <v>802</v>
      </c>
      <c r="U341" s="558" t="s">
        <v>803</v>
      </c>
      <c r="V341" s="521" t="s">
        <v>6</v>
      </c>
      <c r="W341" s="516">
        <f>E341*0.7</f>
        <v>75.25</v>
      </c>
      <c r="X341" s="407"/>
      <c r="Y341" s="518">
        <f t="shared" si="17"/>
        <v>0</v>
      </c>
    </row>
    <row r="342" spans="1:25">
      <c r="A342" s="561"/>
      <c r="B342" s="562"/>
      <c r="C342" s="561"/>
      <c r="D342" s="520"/>
      <c r="E342" s="511"/>
      <c r="F342" s="401"/>
      <c r="G342" s="512"/>
      <c r="J342" s="563"/>
      <c r="K342" s="564"/>
      <c r="L342" s="563"/>
      <c r="M342" s="521"/>
      <c r="N342" s="519"/>
      <c r="O342" s="407"/>
      <c r="P342" s="518"/>
      <c r="S342" s="563"/>
      <c r="T342" s="564"/>
      <c r="U342" s="563"/>
      <c r="V342" s="521"/>
      <c r="W342" s="519"/>
      <c r="X342" s="407"/>
      <c r="Y342" s="518"/>
    </row>
    <row r="343" spans="1:25" ht="79.2">
      <c r="A343" s="550" t="s">
        <v>480</v>
      </c>
      <c r="B343" s="559" t="s">
        <v>804</v>
      </c>
      <c r="C343" s="557" t="s">
        <v>1832</v>
      </c>
      <c r="D343" s="520" t="s">
        <v>9</v>
      </c>
      <c r="E343" s="511" t="s">
        <v>508</v>
      </c>
      <c r="F343" s="401"/>
      <c r="G343" s="512">
        <f t="shared" si="15"/>
        <v>0</v>
      </c>
      <c r="J343" s="552" t="s">
        <v>480</v>
      </c>
      <c r="K343" s="560" t="s">
        <v>804</v>
      </c>
      <c r="L343" s="558" t="s">
        <v>1834</v>
      </c>
      <c r="M343" s="521" t="s">
        <v>9</v>
      </c>
      <c r="N343" s="516">
        <f>E343*0.3</f>
        <v>13.98</v>
      </c>
      <c r="O343" s="407"/>
      <c r="P343" s="518">
        <f t="shared" si="16"/>
        <v>0</v>
      </c>
      <c r="S343" s="552" t="s">
        <v>480</v>
      </c>
      <c r="T343" s="560" t="s">
        <v>804</v>
      </c>
      <c r="U343" s="558" t="s">
        <v>1832</v>
      </c>
      <c r="V343" s="521" t="s">
        <v>9</v>
      </c>
      <c r="W343" s="516">
        <f>E343*0.7</f>
        <v>32.619999999999997</v>
      </c>
      <c r="X343" s="407"/>
      <c r="Y343" s="518">
        <f t="shared" si="17"/>
        <v>0</v>
      </c>
    </row>
    <row r="344" spans="1:25">
      <c r="A344" s="561"/>
      <c r="B344" s="562"/>
      <c r="C344" s="561"/>
      <c r="D344" s="520"/>
      <c r="E344" s="511"/>
      <c r="F344" s="401"/>
      <c r="G344" s="512"/>
      <c r="J344" s="563"/>
      <c r="K344" s="564"/>
      <c r="L344" s="563"/>
      <c r="M344" s="521"/>
      <c r="N344" s="519"/>
      <c r="O344" s="407"/>
      <c r="P344" s="518"/>
      <c r="S344" s="563"/>
      <c r="T344" s="564"/>
      <c r="U344" s="563"/>
      <c r="V344" s="521"/>
      <c r="W344" s="519"/>
      <c r="X344" s="407"/>
      <c r="Y344" s="518"/>
    </row>
    <row r="345" spans="1:25" ht="39.6">
      <c r="A345" s="550" t="s">
        <v>481</v>
      </c>
      <c r="B345" s="565" t="s">
        <v>59</v>
      </c>
      <c r="C345" s="557" t="s">
        <v>395</v>
      </c>
      <c r="D345" s="520" t="s">
        <v>396</v>
      </c>
      <c r="E345" s="511" t="s">
        <v>509</v>
      </c>
      <c r="F345" s="401"/>
      <c r="G345" s="512">
        <f t="shared" si="15"/>
        <v>0</v>
      </c>
      <c r="J345" s="552" t="s">
        <v>481</v>
      </c>
      <c r="K345" s="566" t="s">
        <v>59</v>
      </c>
      <c r="L345" s="558" t="s">
        <v>395</v>
      </c>
      <c r="M345" s="521" t="s">
        <v>396</v>
      </c>
      <c r="N345" s="516">
        <f>E345*0.3</f>
        <v>1398</v>
      </c>
      <c r="O345" s="407"/>
      <c r="P345" s="518">
        <f t="shared" si="16"/>
        <v>0</v>
      </c>
      <c r="S345" s="552" t="s">
        <v>481</v>
      </c>
      <c r="T345" s="566" t="s">
        <v>59</v>
      </c>
      <c r="U345" s="558" t="s">
        <v>395</v>
      </c>
      <c r="V345" s="521" t="s">
        <v>396</v>
      </c>
      <c r="W345" s="516">
        <f>E345*0.7</f>
        <v>3262</v>
      </c>
      <c r="X345" s="407"/>
      <c r="Y345" s="518">
        <f t="shared" si="17"/>
        <v>0</v>
      </c>
    </row>
    <row r="346" spans="1:25">
      <c r="A346" s="561"/>
      <c r="B346" s="567"/>
      <c r="C346" s="561"/>
      <c r="D346" s="520"/>
      <c r="E346" s="511"/>
      <c r="F346" s="401"/>
      <c r="G346" s="512"/>
      <c r="J346" s="563"/>
      <c r="K346" s="568"/>
      <c r="L346" s="563"/>
      <c r="M346" s="521"/>
      <c r="N346" s="519"/>
      <c r="O346" s="407"/>
      <c r="P346" s="518"/>
      <c r="S346" s="563"/>
      <c r="T346" s="568"/>
      <c r="U346" s="563"/>
      <c r="V346" s="521"/>
      <c r="W346" s="519"/>
      <c r="X346" s="407"/>
      <c r="Y346" s="518"/>
    </row>
    <row r="347" spans="1:25" ht="66">
      <c r="A347" s="508" t="s">
        <v>482</v>
      </c>
      <c r="B347" s="511" t="s">
        <v>59</v>
      </c>
      <c r="C347" s="557" t="s">
        <v>398</v>
      </c>
      <c r="D347" s="551" t="s">
        <v>11</v>
      </c>
      <c r="E347" s="569" t="s">
        <v>257</v>
      </c>
      <c r="F347" s="405"/>
      <c r="G347" s="512">
        <f t="shared" si="15"/>
        <v>0</v>
      </c>
      <c r="J347" s="513" t="s">
        <v>482</v>
      </c>
      <c r="K347" s="516" t="s">
        <v>59</v>
      </c>
      <c r="L347" s="558" t="s">
        <v>398</v>
      </c>
      <c r="M347" s="553" t="s">
        <v>11</v>
      </c>
      <c r="N347" s="516">
        <f>E347*0.3</f>
        <v>1.5</v>
      </c>
      <c r="O347" s="444"/>
      <c r="P347" s="518">
        <f t="shared" si="16"/>
        <v>0</v>
      </c>
      <c r="S347" s="513" t="s">
        <v>482</v>
      </c>
      <c r="T347" s="516" t="s">
        <v>59</v>
      </c>
      <c r="U347" s="558" t="s">
        <v>398</v>
      </c>
      <c r="V347" s="553" t="s">
        <v>11</v>
      </c>
      <c r="W347" s="516">
        <f>E347*0.7</f>
        <v>3.5</v>
      </c>
      <c r="X347" s="444"/>
      <c r="Y347" s="518">
        <f t="shared" si="17"/>
        <v>0</v>
      </c>
    </row>
    <row r="348" spans="1:25">
      <c r="A348" s="508"/>
      <c r="B348" s="511"/>
      <c r="C348" s="557"/>
      <c r="D348" s="551"/>
      <c r="E348" s="569"/>
      <c r="F348" s="405"/>
      <c r="G348" s="512"/>
      <c r="J348" s="513"/>
      <c r="K348" s="516"/>
      <c r="L348" s="558"/>
      <c r="M348" s="553"/>
      <c r="N348" s="571"/>
      <c r="O348" s="444"/>
      <c r="P348" s="518"/>
      <c r="S348" s="513"/>
      <c r="T348" s="516"/>
      <c r="U348" s="558"/>
      <c r="V348" s="553"/>
      <c r="W348" s="571"/>
      <c r="X348" s="444"/>
      <c r="Y348" s="518"/>
    </row>
    <row r="349" spans="1:25" ht="39.6">
      <c r="A349" s="508" t="s">
        <v>483</v>
      </c>
      <c r="B349" s="559" t="s">
        <v>807</v>
      </c>
      <c r="C349" s="557" t="s">
        <v>806</v>
      </c>
      <c r="D349" s="557" t="s">
        <v>9</v>
      </c>
      <c r="E349" s="569" t="s">
        <v>510</v>
      </c>
      <c r="F349" s="405"/>
      <c r="G349" s="512">
        <f t="shared" si="15"/>
        <v>0</v>
      </c>
      <c r="J349" s="513" t="s">
        <v>483</v>
      </c>
      <c r="K349" s="560" t="s">
        <v>807</v>
      </c>
      <c r="L349" s="558" t="s">
        <v>806</v>
      </c>
      <c r="M349" s="558" t="s">
        <v>9</v>
      </c>
      <c r="N349" s="516">
        <f>E349*0.3</f>
        <v>1.02</v>
      </c>
      <c r="O349" s="444"/>
      <c r="P349" s="518">
        <f t="shared" si="16"/>
        <v>0</v>
      </c>
      <c r="S349" s="513" t="s">
        <v>483</v>
      </c>
      <c r="T349" s="560" t="s">
        <v>807</v>
      </c>
      <c r="U349" s="558" t="s">
        <v>806</v>
      </c>
      <c r="V349" s="558" t="s">
        <v>9</v>
      </c>
      <c r="W349" s="516">
        <f>E349*0.7</f>
        <v>2.38</v>
      </c>
      <c r="X349" s="444"/>
      <c r="Y349" s="518">
        <f t="shared" si="17"/>
        <v>0</v>
      </c>
    </row>
    <row r="350" spans="1:25">
      <c r="A350" s="508"/>
      <c r="B350" s="511"/>
      <c r="C350" s="557"/>
      <c r="D350" s="551"/>
      <c r="E350" s="569"/>
      <c r="F350" s="405"/>
      <c r="G350" s="512"/>
      <c r="J350" s="513"/>
      <c r="K350" s="516"/>
      <c r="L350" s="558"/>
      <c r="M350" s="553"/>
      <c r="N350" s="571"/>
      <c r="O350" s="444"/>
      <c r="P350" s="518"/>
      <c r="S350" s="513"/>
      <c r="T350" s="516"/>
      <c r="U350" s="558"/>
      <c r="V350" s="553"/>
      <c r="W350" s="571"/>
      <c r="X350" s="444"/>
      <c r="Y350" s="518"/>
    </row>
    <row r="351" spans="1:25">
      <c r="A351" s="508"/>
      <c r="B351" s="509"/>
      <c r="C351" s="547" t="s">
        <v>484</v>
      </c>
      <c r="D351" s="547"/>
      <c r="E351" s="547"/>
      <c r="F351" s="401"/>
      <c r="G351" s="512"/>
      <c r="J351" s="513"/>
      <c r="K351" s="514"/>
      <c r="L351" s="548" t="s">
        <v>484</v>
      </c>
      <c r="M351" s="548"/>
      <c r="N351" s="556"/>
      <c r="O351" s="407"/>
      <c r="P351" s="518"/>
      <c r="S351" s="513"/>
      <c r="T351" s="514"/>
      <c r="U351" s="548" t="s">
        <v>484</v>
      </c>
      <c r="V351" s="548"/>
      <c r="W351" s="556"/>
      <c r="X351" s="407"/>
      <c r="Y351" s="518"/>
    </row>
    <row r="352" spans="1:25" ht="66">
      <c r="A352" s="550" t="s">
        <v>485</v>
      </c>
      <c r="B352" s="559" t="s">
        <v>802</v>
      </c>
      <c r="C352" s="557" t="s">
        <v>803</v>
      </c>
      <c r="D352" s="520" t="s">
        <v>6</v>
      </c>
      <c r="E352" s="511" t="s">
        <v>515</v>
      </c>
      <c r="F352" s="401"/>
      <c r="G352" s="512">
        <f t="shared" si="15"/>
        <v>0</v>
      </c>
      <c r="J352" s="552" t="s">
        <v>485</v>
      </c>
      <c r="K352" s="560" t="s">
        <v>802</v>
      </c>
      <c r="L352" s="558" t="s">
        <v>803</v>
      </c>
      <c r="M352" s="521" t="s">
        <v>6</v>
      </c>
      <c r="N352" s="516">
        <f>E352*0.3</f>
        <v>22.2</v>
      </c>
      <c r="O352" s="407"/>
      <c r="P352" s="518">
        <f t="shared" si="16"/>
        <v>0</v>
      </c>
      <c r="S352" s="552" t="s">
        <v>485</v>
      </c>
      <c r="T352" s="560" t="s">
        <v>802</v>
      </c>
      <c r="U352" s="558" t="s">
        <v>803</v>
      </c>
      <c r="V352" s="521" t="s">
        <v>6</v>
      </c>
      <c r="W352" s="516">
        <f>E352*0.7</f>
        <v>51.8</v>
      </c>
      <c r="X352" s="407"/>
      <c r="Y352" s="518">
        <f t="shared" si="17"/>
        <v>0</v>
      </c>
    </row>
    <row r="353" spans="1:25">
      <c r="A353" s="561"/>
      <c r="B353" s="562"/>
      <c r="C353" s="561"/>
      <c r="D353" s="520"/>
      <c r="E353" s="511"/>
      <c r="F353" s="401"/>
      <c r="G353" s="512"/>
      <c r="J353" s="563"/>
      <c r="K353" s="564"/>
      <c r="L353" s="563"/>
      <c r="M353" s="521"/>
      <c r="N353" s="519"/>
      <c r="O353" s="407"/>
      <c r="P353" s="518"/>
      <c r="S353" s="563"/>
      <c r="T353" s="564"/>
      <c r="U353" s="563"/>
      <c r="V353" s="521"/>
      <c r="W353" s="519"/>
      <c r="X353" s="407"/>
      <c r="Y353" s="518"/>
    </row>
    <row r="354" spans="1:25" ht="79.2">
      <c r="A354" s="550" t="s">
        <v>488</v>
      </c>
      <c r="B354" s="559" t="s">
        <v>804</v>
      </c>
      <c r="C354" s="557" t="s">
        <v>1832</v>
      </c>
      <c r="D354" s="520" t="s">
        <v>9</v>
      </c>
      <c r="E354" s="511" t="s">
        <v>512</v>
      </c>
      <c r="F354" s="401"/>
      <c r="G354" s="512">
        <f t="shared" si="15"/>
        <v>0</v>
      </c>
      <c r="J354" s="552" t="s">
        <v>488</v>
      </c>
      <c r="K354" s="560" t="s">
        <v>804</v>
      </c>
      <c r="L354" s="558" t="s">
        <v>1832</v>
      </c>
      <c r="M354" s="521" t="s">
        <v>9</v>
      </c>
      <c r="N354" s="516">
        <f>E354*0.3</f>
        <v>9.6</v>
      </c>
      <c r="O354" s="407"/>
      <c r="P354" s="518">
        <f t="shared" si="16"/>
        <v>0</v>
      </c>
      <c r="S354" s="552" t="s">
        <v>488</v>
      </c>
      <c r="T354" s="560" t="s">
        <v>804</v>
      </c>
      <c r="U354" s="558" t="s">
        <v>1832</v>
      </c>
      <c r="V354" s="521" t="s">
        <v>9</v>
      </c>
      <c r="W354" s="516">
        <f>E354*0.7</f>
        <v>22.4</v>
      </c>
      <c r="X354" s="407"/>
      <c r="Y354" s="518">
        <f t="shared" si="17"/>
        <v>0</v>
      </c>
    </row>
    <row r="355" spans="1:25">
      <c r="A355" s="561"/>
      <c r="B355" s="562"/>
      <c r="C355" s="561"/>
      <c r="D355" s="520"/>
      <c r="E355" s="511"/>
      <c r="F355" s="401"/>
      <c r="G355" s="512"/>
      <c r="J355" s="563"/>
      <c r="K355" s="564"/>
      <c r="L355" s="563"/>
      <c r="M355" s="521"/>
      <c r="N355" s="519"/>
      <c r="O355" s="407"/>
      <c r="P355" s="518"/>
      <c r="S355" s="563"/>
      <c r="T355" s="564"/>
      <c r="U355" s="563"/>
      <c r="V355" s="521"/>
      <c r="W355" s="519"/>
      <c r="X355" s="407"/>
      <c r="Y355" s="518"/>
    </row>
    <row r="356" spans="1:25" ht="39.6">
      <c r="A356" s="550" t="s">
        <v>486</v>
      </c>
      <c r="B356" s="565" t="s">
        <v>59</v>
      </c>
      <c r="C356" s="557" t="s">
        <v>395</v>
      </c>
      <c r="D356" s="520" t="s">
        <v>396</v>
      </c>
      <c r="E356" s="511" t="s">
        <v>513</v>
      </c>
      <c r="F356" s="401"/>
      <c r="G356" s="512">
        <f t="shared" si="15"/>
        <v>0</v>
      </c>
      <c r="J356" s="552" t="s">
        <v>486</v>
      </c>
      <c r="K356" s="566" t="s">
        <v>59</v>
      </c>
      <c r="L356" s="558" t="s">
        <v>395</v>
      </c>
      <c r="M356" s="521" t="s">
        <v>396</v>
      </c>
      <c r="N356" s="516">
        <f>E356*0.3</f>
        <v>960</v>
      </c>
      <c r="O356" s="407"/>
      <c r="P356" s="518">
        <f t="shared" si="16"/>
        <v>0</v>
      </c>
      <c r="S356" s="552" t="s">
        <v>486</v>
      </c>
      <c r="T356" s="566" t="s">
        <v>59</v>
      </c>
      <c r="U356" s="558" t="s">
        <v>395</v>
      </c>
      <c r="V356" s="521" t="s">
        <v>396</v>
      </c>
      <c r="W356" s="516">
        <f>E356*0.7</f>
        <v>2240</v>
      </c>
      <c r="X356" s="407"/>
      <c r="Y356" s="518">
        <f t="shared" si="17"/>
        <v>0</v>
      </c>
    </row>
    <row r="357" spans="1:25">
      <c r="A357" s="561"/>
      <c r="B357" s="567"/>
      <c r="C357" s="561"/>
      <c r="D357" s="520"/>
      <c r="E357" s="511"/>
      <c r="F357" s="401"/>
      <c r="G357" s="512"/>
      <c r="J357" s="563"/>
      <c r="K357" s="568"/>
      <c r="L357" s="563"/>
      <c r="M357" s="521"/>
      <c r="N357" s="519"/>
      <c r="O357" s="407"/>
      <c r="P357" s="518"/>
      <c r="S357" s="563"/>
      <c r="T357" s="568"/>
      <c r="U357" s="563"/>
      <c r="V357" s="521"/>
      <c r="W357" s="519"/>
      <c r="X357" s="407"/>
      <c r="Y357" s="518"/>
    </row>
    <row r="358" spans="1:25" ht="66">
      <c r="A358" s="508" t="s">
        <v>487</v>
      </c>
      <c r="B358" s="511" t="s">
        <v>59</v>
      </c>
      <c r="C358" s="557" t="s">
        <v>398</v>
      </c>
      <c r="D358" s="551" t="s">
        <v>11</v>
      </c>
      <c r="E358" s="569" t="s">
        <v>234</v>
      </c>
      <c r="F358" s="405"/>
      <c r="G358" s="512">
        <f t="shared" si="15"/>
        <v>0</v>
      </c>
      <c r="J358" s="513" t="s">
        <v>487</v>
      </c>
      <c r="K358" s="516" t="s">
        <v>59</v>
      </c>
      <c r="L358" s="558" t="s">
        <v>398</v>
      </c>
      <c r="M358" s="553" t="s">
        <v>11</v>
      </c>
      <c r="N358" s="516">
        <f>E358*0.3</f>
        <v>0.89999999999999991</v>
      </c>
      <c r="O358" s="444"/>
      <c r="P358" s="518">
        <f t="shared" si="16"/>
        <v>0</v>
      </c>
      <c r="S358" s="513" t="s">
        <v>487</v>
      </c>
      <c r="T358" s="516" t="s">
        <v>59</v>
      </c>
      <c r="U358" s="558" t="s">
        <v>398</v>
      </c>
      <c r="V358" s="553" t="s">
        <v>11</v>
      </c>
      <c r="W358" s="516">
        <f>E358*0.7</f>
        <v>2.0999999999999996</v>
      </c>
      <c r="X358" s="444"/>
      <c r="Y358" s="518">
        <f t="shared" si="17"/>
        <v>0</v>
      </c>
    </row>
    <row r="359" spans="1:25">
      <c r="A359" s="508"/>
      <c r="B359" s="511"/>
      <c r="C359" s="557"/>
      <c r="D359" s="551"/>
      <c r="E359" s="569"/>
      <c r="F359" s="405"/>
      <c r="G359" s="512"/>
      <c r="J359" s="513"/>
      <c r="K359" s="516"/>
      <c r="L359" s="558"/>
      <c r="M359" s="553"/>
      <c r="N359" s="571"/>
      <c r="O359" s="444"/>
      <c r="P359" s="518"/>
      <c r="S359" s="513"/>
      <c r="T359" s="516"/>
      <c r="U359" s="558"/>
      <c r="V359" s="553"/>
      <c r="W359" s="571"/>
      <c r="X359" s="444"/>
      <c r="Y359" s="518"/>
    </row>
    <row r="360" spans="1:25" ht="39.6">
      <c r="A360" s="508" t="s">
        <v>731</v>
      </c>
      <c r="B360" s="559" t="s">
        <v>807</v>
      </c>
      <c r="C360" s="557" t="s">
        <v>806</v>
      </c>
      <c r="D360" s="557" t="s">
        <v>9</v>
      </c>
      <c r="E360" s="569" t="s">
        <v>514</v>
      </c>
      <c r="F360" s="405"/>
      <c r="G360" s="512">
        <f t="shared" si="15"/>
        <v>0</v>
      </c>
      <c r="J360" s="513" t="s">
        <v>731</v>
      </c>
      <c r="K360" s="560" t="s">
        <v>807</v>
      </c>
      <c r="L360" s="558" t="s">
        <v>806</v>
      </c>
      <c r="M360" s="558" t="s">
        <v>9</v>
      </c>
      <c r="N360" s="516">
        <f>E360*0.3</f>
        <v>0.69</v>
      </c>
      <c r="O360" s="444"/>
      <c r="P360" s="518">
        <f t="shared" si="16"/>
        <v>0</v>
      </c>
      <c r="S360" s="513" t="s">
        <v>731</v>
      </c>
      <c r="T360" s="560" t="s">
        <v>807</v>
      </c>
      <c r="U360" s="558" t="s">
        <v>806</v>
      </c>
      <c r="V360" s="558" t="s">
        <v>9</v>
      </c>
      <c r="W360" s="516">
        <f>E360*0.7</f>
        <v>1.6099999999999999</v>
      </c>
      <c r="X360" s="444"/>
      <c r="Y360" s="518">
        <f t="shared" si="17"/>
        <v>0</v>
      </c>
    </row>
    <row r="361" spans="1:25">
      <c r="A361" s="508"/>
      <c r="B361" s="511"/>
      <c r="C361" s="557"/>
      <c r="D361" s="557"/>
      <c r="E361" s="569"/>
      <c r="F361" s="405"/>
      <c r="G361" s="512"/>
      <c r="J361" s="513"/>
      <c r="K361" s="516"/>
      <c r="L361" s="558"/>
      <c r="M361" s="558"/>
      <c r="N361" s="571"/>
      <c r="O361" s="444"/>
      <c r="P361" s="518"/>
      <c r="S361" s="513"/>
      <c r="T361" s="516"/>
      <c r="U361" s="558"/>
      <c r="V361" s="558"/>
      <c r="W361" s="571"/>
      <c r="X361" s="444"/>
      <c r="Y361" s="518"/>
    </row>
    <row r="362" spans="1:25" ht="26.4">
      <c r="A362" s="508"/>
      <c r="B362" s="511"/>
      <c r="C362" s="547" t="s">
        <v>732</v>
      </c>
      <c r="D362" s="557"/>
      <c r="E362" s="569"/>
      <c r="F362" s="405"/>
      <c r="G362" s="512"/>
      <c r="J362" s="513"/>
      <c r="K362" s="516"/>
      <c r="L362" s="548" t="s">
        <v>732</v>
      </c>
      <c r="M362" s="558"/>
      <c r="N362" s="571"/>
      <c r="O362" s="444"/>
      <c r="P362" s="518"/>
      <c r="S362" s="513"/>
      <c r="T362" s="516"/>
      <c r="U362" s="548" t="s">
        <v>732</v>
      </c>
      <c r="V362" s="558"/>
      <c r="W362" s="571"/>
      <c r="X362" s="444"/>
      <c r="Y362" s="518"/>
    </row>
    <row r="363" spans="1:25">
      <c r="A363" s="508"/>
      <c r="B363" s="511"/>
      <c r="C363" s="557"/>
      <c r="D363" s="557"/>
      <c r="E363" s="569"/>
      <c r="F363" s="405"/>
      <c r="G363" s="512"/>
      <c r="J363" s="513"/>
      <c r="K363" s="516"/>
      <c r="L363" s="558"/>
      <c r="M363" s="558"/>
      <c r="N363" s="571"/>
      <c r="O363" s="444"/>
      <c r="P363" s="518"/>
      <c r="S363" s="513"/>
      <c r="T363" s="516"/>
      <c r="U363" s="558"/>
      <c r="V363" s="558"/>
      <c r="W363" s="571"/>
      <c r="X363" s="444"/>
      <c r="Y363" s="518"/>
    </row>
    <row r="364" spans="1:25" ht="66">
      <c r="A364" s="508" t="s">
        <v>733</v>
      </c>
      <c r="B364" s="545" t="s">
        <v>734</v>
      </c>
      <c r="C364" s="537" t="s">
        <v>735</v>
      </c>
      <c r="D364" s="557" t="s">
        <v>5</v>
      </c>
      <c r="E364" s="569" t="s">
        <v>736</v>
      </c>
      <c r="F364" s="405"/>
      <c r="G364" s="512">
        <f t="shared" si="15"/>
        <v>0</v>
      </c>
      <c r="J364" s="513" t="s">
        <v>733</v>
      </c>
      <c r="K364" s="546" t="s">
        <v>734</v>
      </c>
      <c r="L364" s="538" t="s">
        <v>735</v>
      </c>
      <c r="M364" s="558" t="s">
        <v>5</v>
      </c>
      <c r="N364" s="516">
        <f>E364*0.3</f>
        <v>159.9</v>
      </c>
      <c r="O364" s="444"/>
      <c r="P364" s="518">
        <f t="shared" si="16"/>
        <v>0</v>
      </c>
      <c r="S364" s="513" t="s">
        <v>733</v>
      </c>
      <c r="T364" s="546" t="s">
        <v>734</v>
      </c>
      <c r="U364" s="538" t="s">
        <v>735</v>
      </c>
      <c r="V364" s="558" t="s">
        <v>5</v>
      </c>
      <c r="W364" s="516">
        <f>E364*0.7</f>
        <v>373.09999999999997</v>
      </c>
      <c r="X364" s="444"/>
      <c r="Y364" s="518">
        <f t="shared" si="17"/>
        <v>0</v>
      </c>
    </row>
    <row r="365" spans="1:25">
      <c r="A365" s="508"/>
      <c r="B365" s="511"/>
      <c r="C365" s="557"/>
      <c r="D365" s="557"/>
      <c r="E365" s="569"/>
      <c r="F365" s="405"/>
      <c r="G365" s="512"/>
      <c r="J365" s="513"/>
      <c r="K365" s="516"/>
      <c r="L365" s="558"/>
      <c r="M365" s="558"/>
      <c r="N365" s="571"/>
      <c r="O365" s="570"/>
      <c r="P365" s="518"/>
      <c r="S365" s="513"/>
      <c r="T365" s="516"/>
      <c r="U365" s="558"/>
      <c r="V365" s="558"/>
      <c r="W365" s="571"/>
      <c r="X365" s="570"/>
      <c r="Y365" s="518"/>
    </row>
    <row r="366" spans="1:25">
      <c r="A366" s="508"/>
      <c r="B366" s="511"/>
      <c r="C366" s="557"/>
      <c r="D366" s="551"/>
      <c r="E366" s="569"/>
      <c r="F366" s="405"/>
      <c r="G366" s="512"/>
      <c r="J366" s="513"/>
      <c r="K366" s="516"/>
      <c r="L366" s="558"/>
      <c r="M366" s="553"/>
      <c r="N366" s="571"/>
      <c r="O366" s="570"/>
      <c r="P366" s="518"/>
      <c r="S366" s="513"/>
      <c r="T366" s="516"/>
      <c r="U366" s="558"/>
      <c r="V366" s="553"/>
      <c r="W366" s="571"/>
      <c r="X366" s="570"/>
      <c r="Y366" s="518"/>
    </row>
    <row r="367" spans="1:25">
      <c r="A367" s="508"/>
      <c r="B367" s="511"/>
      <c r="C367" s="547" t="s">
        <v>444</v>
      </c>
      <c r="D367" s="547"/>
      <c r="E367" s="572"/>
      <c r="F367" s="406"/>
      <c r="G367" s="539">
        <f>SUM(G209:G366)</f>
        <v>0</v>
      </c>
      <c r="J367" s="513"/>
      <c r="K367" s="516"/>
      <c r="L367" s="548" t="s">
        <v>444</v>
      </c>
      <c r="M367" s="548"/>
      <c r="N367" s="573"/>
      <c r="O367" s="574"/>
      <c r="P367" s="540">
        <f>SUM(P209:P366)</f>
        <v>0</v>
      </c>
      <c r="S367" s="513"/>
      <c r="T367" s="516"/>
      <c r="U367" s="548" t="s">
        <v>444</v>
      </c>
      <c r="V367" s="548"/>
      <c r="W367" s="573"/>
      <c r="X367" s="574"/>
      <c r="Y367" s="540">
        <f>SUM(Y209:Y366)</f>
        <v>0</v>
      </c>
    </row>
    <row r="368" spans="1:25">
      <c r="A368" s="508"/>
      <c r="B368" s="511"/>
      <c r="C368" s="557"/>
      <c r="D368" s="551"/>
      <c r="E368" s="569"/>
      <c r="F368" s="405"/>
      <c r="G368" s="512"/>
      <c r="J368" s="513"/>
      <c r="K368" s="516"/>
      <c r="L368" s="558"/>
      <c r="M368" s="553"/>
      <c r="N368" s="571"/>
      <c r="O368" s="570"/>
      <c r="P368" s="518"/>
      <c r="S368" s="513"/>
      <c r="T368" s="516"/>
      <c r="U368" s="558"/>
      <c r="V368" s="553"/>
      <c r="W368" s="571"/>
      <c r="X368" s="570"/>
      <c r="Y368" s="518"/>
    </row>
    <row r="369" spans="1:25">
      <c r="A369" s="508"/>
      <c r="B369" s="509"/>
      <c r="C369" s="575"/>
      <c r="D369" s="576"/>
      <c r="E369" s="577"/>
      <c r="F369" s="405"/>
      <c r="G369" s="466"/>
      <c r="J369" s="513"/>
      <c r="K369" s="514"/>
      <c r="L369" s="578"/>
      <c r="M369" s="579"/>
      <c r="N369" s="580"/>
      <c r="O369" s="570"/>
      <c r="P369" s="534"/>
      <c r="S369" s="513"/>
      <c r="T369" s="514"/>
      <c r="U369" s="578"/>
      <c r="V369" s="579"/>
      <c r="W369" s="580"/>
      <c r="X369" s="570"/>
      <c r="Y369" s="534"/>
    </row>
    <row r="370" spans="1:25">
      <c r="A370" s="535" t="s">
        <v>388</v>
      </c>
      <c r="B370" s="530"/>
      <c r="C370" s="498" t="s">
        <v>193</v>
      </c>
      <c r="D370" s="576"/>
      <c r="E370" s="577"/>
      <c r="F370" s="405"/>
      <c r="G370" s="466"/>
      <c r="J370" s="536" t="s">
        <v>388</v>
      </c>
      <c r="K370" s="532"/>
      <c r="L370" s="503" t="s">
        <v>193</v>
      </c>
      <c r="M370" s="579"/>
      <c r="N370" s="580"/>
      <c r="O370" s="570"/>
      <c r="P370" s="534"/>
      <c r="S370" s="536" t="s">
        <v>388</v>
      </c>
      <c r="T370" s="532"/>
      <c r="U370" s="503" t="s">
        <v>193</v>
      </c>
      <c r="V370" s="579"/>
      <c r="W370" s="580"/>
      <c r="X370" s="570"/>
      <c r="Y370" s="534"/>
    </row>
    <row r="371" spans="1:25">
      <c r="A371" s="508"/>
      <c r="B371" s="509"/>
      <c r="C371" s="575"/>
      <c r="D371" s="576"/>
      <c r="E371" s="581"/>
      <c r="F371" s="401"/>
      <c r="G371" s="466"/>
      <c r="J371" s="513"/>
      <c r="K371" s="514"/>
      <c r="L371" s="578"/>
      <c r="M371" s="579"/>
      <c r="N371" s="582"/>
      <c r="O371" s="517"/>
      <c r="P371" s="534"/>
      <c r="S371" s="513"/>
      <c r="T371" s="514"/>
      <c r="U371" s="578"/>
      <c r="V371" s="579"/>
      <c r="W371" s="582"/>
      <c r="X371" s="517"/>
      <c r="Y371" s="534"/>
    </row>
    <row r="372" spans="1:25" ht="39.6">
      <c r="A372" s="508" t="s">
        <v>389</v>
      </c>
      <c r="B372" s="509" t="s">
        <v>216</v>
      </c>
      <c r="C372" s="583" t="s">
        <v>1824</v>
      </c>
      <c r="D372" s="584" t="s">
        <v>198</v>
      </c>
      <c r="E372" s="581">
        <v>30</v>
      </c>
      <c r="F372" s="512">
        <v>50</v>
      </c>
      <c r="G372" s="512">
        <f t="shared" ref="G372:G380" si="18">ROUND(E372*F372,2)</f>
        <v>1500</v>
      </c>
      <c r="J372" s="513" t="s">
        <v>389</v>
      </c>
      <c r="K372" s="514" t="s">
        <v>216</v>
      </c>
      <c r="L372" s="585" t="s">
        <v>1824</v>
      </c>
      <c r="M372" s="586" t="s">
        <v>198</v>
      </c>
      <c r="N372" s="516">
        <f>E372*0.3</f>
        <v>9</v>
      </c>
      <c r="O372" s="517">
        <v>50</v>
      </c>
      <c r="P372" s="518">
        <f t="shared" ref="P372:P380" si="19">ROUND(N372*O372,2)</f>
        <v>450</v>
      </c>
      <c r="S372" s="513" t="s">
        <v>389</v>
      </c>
      <c r="T372" s="514" t="s">
        <v>216</v>
      </c>
      <c r="U372" s="585" t="s">
        <v>1824</v>
      </c>
      <c r="V372" s="586" t="s">
        <v>198</v>
      </c>
      <c r="W372" s="516">
        <f>E372*0.7</f>
        <v>21</v>
      </c>
      <c r="X372" s="517">
        <v>50</v>
      </c>
      <c r="Y372" s="518">
        <f t="shared" ref="Y372:Y380" si="20">ROUND(W372*X372,2)</f>
        <v>1050</v>
      </c>
    </row>
    <row r="373" spans="1:25">
      <c r="A373" s="508"/>
      <c r="B373" s="509"/>
      <c r="C373" s="575"/>
      <c r="D373" s="576"/>
      <c r="E373" s="581"/>
      <c r="F373" s="512"/>
      <c r="G373" s="512"/>
      <c r="J373" s="513"/>
      <c r="K373" s="514"/>
      <c r="L373" s="578"/>
      <c r="M373" s="579"/>
      <c r="N373" s="582"/>
      <c r="O373" s="517"/>
      <c r="P373" s="518"/>
      <c r="S373" s="513"/>
      <c r="T373" s="514"/>
      <c r="U373" s="578"/>
      <c r="V373" s="579"/>
      <c r="W373" s="582"/>
      <c r="X373" s="517"/>
      <c r="Y373" s="518"/>
    </row>
    <row r="374" spans="1:25" ht="66">
      <c r="A374" s="508" t="s">
        <v>390</v>
      </c>
      <c r="B374" s="509" t="s">
        <v>214</v>
      </c>
      <c r="C374" s="583" t="s">
        <v>1826</v>
      </c>
      <c r="D374" s="584" t="s">
        <v>198</v>
      </c>
      <c r="E374" s="581">
        <v>25</v>
      </c>
      <c r="F374" s="512">
        <v>50</v>
      </c>
      <c r="G374" s="512">
        <f t="shared" si="18"/>
        <v>1250</v>
      </c>
      <c r="J374" s="513" t="s">
        <v>390</v>
      </c>
      <c r="K374" s="514" t="s">
        <v>214</v>
      </c>
      <c r="L374" s="587" t="s">
        <v>1826</v>
      </c>
      <c r="M374" s="586" t="s">
        <v>198</v>
      </c>
      <c r="N374" s="516">
        <f>E374*0.3</f>
        <v>7.5</v>
      </c>
      <c r="O374" s="517">
        <v>50</v>
      </c>
      <c r="P374" s="518">
        <f t="shared" si="19"/>
        <v>375</v>
      </c>
      <c r="S374" s="513" t="s">
        <v>390</v>
      </c>
      <c r="T374" s="514" t="s">
        <v>214</v>
      </c>
      <c r="U374" s="587" t="s">
        <v>1826</v>
      </c>
      <c r="V374" s="586" t="s">
        <v>198</v>
      </c>
      <c r="W374" s="516">
        <f>E374*0.7</f>
        <v>17.5</v>
      </c>
      <c r="X374" s="517">
        <v>50</v>
      </c>
      <c r="Y374" s="518">
        <f t="shared" si="20"/>
        <v>875</v>
      </c>
    </row>
    <row r="375" spans="1:25">
      <c r="A375" s="508"/>
      <c r="B375" s="509"/>
      <c r="C375" s="575"/>
      <c r="D375" s="576"/>
      <c r="E375" s="581"/>
      <c r="F375" s="512"/>
      <c r="G375" s="512"/>
      <c r="J375" s="513"/>
      <c r="K375" s="514"/>
      <c r="L375" s="578"/>
      <c r="M375" s="579"/>
      <c r="N375" s="582"/>
      <c r="O375" s="517"/>
      <c r="P375" s="518"/>
      <c r="S375" s="513"/>
      <c r="T375" s="514"/>
      <c r="U375" s="578"/>
      <c r="V375" s="579"/>
      <c r="W375" s="582"/>
      <c r="X375" s="517"/>
      <c r="Y375" s="518"/>
    </row>
    <row r="376" spans="1:25" ht="26.4">
      <c r="A376" s="508" t="s">
        <v>391</v>
      </c>
      <c r="B376" s="511" t="s">
        <v>59</v>
      </c>
      <c r="C376" s="583" t="s">
        <v>217</v>
      </c>
      <c r="D376" s="584" t="s">
        <v>5</v>
      </c>
      <c r="E376" s="581">
        <v>2710</v>
      </c>
      <c r="F376" s="401"/>
      <c r="G376" s="512">
        <f t="shared" si="18"/>
        <v>0</v>
      </c>
      <c r="J376" s="513" t="s">
        <v>391</v>
      </c>
      <c r="K376" s="516" t="s">
        <v>59</v>
      </c>
      <c r="L376" s="585" t="s">
        <v>217</v>
      </c>
      <c r="M376" s="586" t="s">
        <v>5</v>
      </c>
      <c r="N376" s="516">
        <f>E376*0.3</f>
        <v>813</v>
      </c>
      <c r="O376" s="407"/>
      <c r="P376" s="518">
        <f t="shared" si="19"/>
        <v>0</v>
      </c>
      <c r="S376" s="513" t="s">
        <v>391</v>
      </c>
      <c r="T376" s="516" t="s">
        <v>59</v>
      </c>
      <c r="U376" s="585" t="s">
        <v>217</v>
      </c>
      <c r="V376" s="586" t="s">
        <v>5</v>
      </c>
      <c r="W376" s="516">
        <f>E376*0.7</f>
        <v>1896.9999999999998</v>
      </c>
      <c r="X376" s="407"/>
      <c r="Y376" s="518">
        <f t="shared" si="20"/>
        <v>0</v>
      </c>
    </row>
    <row r="377" spans="1:25">
      <c r="A377" s="508"/>
      <c r="B377" s="509"/>
      <c r="C377" s="575"/>
      <c r="D377" s="576"/>
      <c r="E377" s="581"/>
      <c r="F377" s="401"/>
      <c r="G377" s="512"/>
      <c r="J377" s="513"/>
      <c r="K377" s="514"/>
      <c r="L377" s="578"/>
      <c r="M377" s="579"/>
      <c r="N377" s="582"/>
      <c r="O377" s="407"/>
      <c r="P377" s="518"/>
      <c r="S377" s="513"/>
      <c r="T377" s="514"/>
      <c r="U377" s="578"/>
      <c r="V377" s="579"/>
      <c r="W377" s="582"/>
      <c r="X377" s="407"/>
      <c r="Y377" s="518"/>
    </row>
    <row r="378" spans="1:25" ht="26.4">
      <c r="A378" s="508" t="s">
        <v>392</v>
      </c>
      <c r="B378" s="509" t="s">
        <v>212</v>
      </c>
      <c r="C378" s="583" t="s">
        <v>213</v>
      </c>
      <c r="D378" s="584" t="s">
        <v>11</v>
      </c>
      <c r="E378" s="581">
        <v>1</v>
      </c>
      <c r="F378" s="401"/>
      <c r="G378" s="512">
        <f t="shared" si="18"/>
        <v>0</v>
      </c>
      <c r="J378" s="513" t="s">
        <v>392</v>
      </c>
      <c r="K378" s="514" t="s">
        <v>212</v>
      </c>
      <c r="L378" s="585" t="s">
        <v>213</v>
      </c>
      <c r="M378" s="586" t="s">
        <v>11</v>
      </c>
      <c r="N378" s="516">
        <f>E378*0.3</f>
        <v>0.3</v>
      </c>
      <c r="O378" s="407"/>
      <c r="P378" s="518">
        <f t="shared" si="19"/>
        <v>0</v>
      </c>
      <c r="S378" s="513" t="s">
        <v>392</v>
      </c>
      <c r="T378" s="514" t="s">
        <v>212</v>
      </c>
      <c r="U378" s="585" t="s">
        <v>213</v>
      </c>
      <c r="V378" s="586" t="s">
        <v>11</v>
      </c>
      <c r="W378" s="516">
        <f>E378*0.7</f>
        <v>0.7</v>
      </c>
      <c r="X378" s="407"/>
      <c r="Y378" s="518">
        <f t="shared" si="20"/>
        <v>0</v>
      </c>
    </row>
    <row r="379" spans="1:25">
      <c r="A379" s="508"/>
      <c r="B379" s="509"/>
      <c r="C379" s="583"/>
      <c r="D379" s="584"/>
      <c r="E379" s="581"/>
      <c r="F379" s="401"/>
      <c r="G379" s="512"/>
      <c r="J379" s="513"/>
      <c r="K379" s="514"/>
      <c r="L379" s="585"/>
      <c r="M379" s="586"/>
      <c r="N379" s="582"/>
      <c r="O379" s="407"/>
      <c r="P379" s="518"/>
      <c r="S379" s="513"/>
      <c r="T379" s="514"/>
      <c r="U379" s="585"/>
      <c r="V379" s="586"/>
      <c r="W379" s="582"/>
      <c r="X379" s="407"/>
      <c r="Y379" s="518"/>
    </row>
    <row r="380" spans="1:25" ht="39.6">
      <c r="A380" s="508" t="s">
        <v>792</v>
      </c>
      <c r="B380" s="509" t="s">
        <v>59</v>
      </c>
      <c r="C380" s="583" t="s">
        <v>750</v>
      </c>
      <c r="D380" s="584" t="s">
        <v>11</v>
      </c>
      <c r="E380" s="581">
        <v>1</v>
      </c>
      <c r="F380" s="400"/>
      <c r="G380" s="512">
        <f t="shared" si="18"/>
        <v>0</v>
      </c>
      <c r="J380" s="513" t="s">
        <v>792</v>
      </c>
      <c r="K380" s="514" t="s">
        <v>59</v>
      </c>
      <c r="L380" s="585" t="s">
        <v>750</v>
      </c>
      <c r="M380" s="586" t="s">
        <v>11</v>
      </c>
      <c r="N380" s="516">
        <f>E380*0.3</f>
        <v>0.3</v>
      </c>
      <c r="O380" s="408"/>
      <c r="P380" s="518">
        <f t="shared" si="19"/>
        <v>0</v>
      </c>
      <c r="S380" s="513" t="s">
        <v>792</v>
      </c>
      <c r="T380" s="514" t="s">
        <v>59</v>
      </c>
      <c r="U380" s="585" t="s">
        <v>750</v>
      </c>
      <c r="V380" s="586" t="s">
        <v>11</v>
      </c>
      <c r="W380" s="516">
        <f>E380*0.7</f>
        <v>0.7</v>
      </c>
      <c r="X380" s="408"/>
      <c r="Y380" s="518">
        <f t="shared" si="20"/>
        <v>0</v>
      </c>
    </row>
    <row r="381" spans="1:25">
      <c r="A381" s="508"/>
      <c r="B381" s="509"/>
      <c r="C381" s="583"/>
      <c r="D381" s="584"/>
      <c r="E381" s="581"/>
      <c r="F381" s="512"/>
      <c r="G381" s="512"/>
      <c r="J381" s="513"/>
      <c r="K381" s="514"/>
      <c r="L381" s="585"/>
      <c r="M381" s="586"/>
      <c r="N381" s="582"/>
      <c r="O381" s="517"/>
      <c r="P381" s="518"/>
      <c r="S381" s="513"/>
      <c r="T381" s="514"/>
      <c r="U381" s="585"/>
      <c r="V381" s="586"/>
      <c r="W381" s="582"/>
      <c r="X381" s="517"/>
      <c r="Y381" s="518"/>
    </row>
    <row r="382" spans="1:25">
      <c r="A382" s="508"/>
      <c r="B382" s="509"/>
      <c r="C382" s="575"/>
      <c r="D382" s="576"/>
      <c r="E382" s="581"/>
      <c r="F382" s="512"/>
      <c r="G382" s="466"/>
      <c r="J382" s="513"/>
      <c r="K382" s="514"/>
      <c r="L382" s="578"/>
      <c r="M382" s="579"/>
      <c r="N382" s="582"/>
      <c r="O382" s="517"/>
      <c r="P382" s="534"/>
      <c r="S382" s="513"/>
      <c r="T382" s="514"/>
      <c r="U382" s="578"/>
      <c r="V382" s="579"/>
      <c r="W382" s="582"/>
      <c r="X382" s="517"/>
      <c r="Y382" s="534"/>
    </row>
    <row r="383" spans="1:25">
      <c r="A383" s="508"/>
      <c r="B383" s="509"/>
      <c r="C383" s="498" t="s">
        <v>201</v>
      </c>
      <c r="D383" s="576"/>
      <c r="E383" s="581"/>
      <c r="F383" s="512"/>
      <c r="G383" s="588">
        <f>G372+G374+G376+G378+G380</f>
        <v>2750</v>
      </c>
      <c r="J383" s="513"/>
      <c r="K383" s="514"/>
      <c r="L383" s="503" t="s">
        <v>201</v>
      </c>
      <c r="M383" s="579"/>
      <c r="N383" s="582"/>
      <c r="O383" s="517"/>
      <c r="P383" s="589">
        <f>P372+P374+P376+P378+P380</f>
        <v>825</v>
      </c>
      <c r="S383" s="513"/>
      <c r="T383" s="514"/>
      <c r="U383" s="503" t="s">
        <v>201</v>
      </c>
      <c r="V383" s="579"/>
      <c r="W383" s="582"/>
      <c r="X383" s="517"/>
      <c r="Y383" s="589">
        <f>Y372+Y374+Y376+Y378+Y380</f>
        <v>1925</v>
      </c>
    </row>
    <row r="384" spans="1:25">
      <c r="A384" s="590"/>
      <c r="B384" s="591"/>
      <c r="C384" s="450"/>
      <c r="D384" s="592"/>
      <c r="E384" s="593"/>
      <c r="F384" s="594"/>
      <c r="J384" s="595"/>
      <c r="K384" s="596"/>
      <c r="L384" s="455"/>
      <c r="M384" s="597"/>
      <c r="N384" s="598"/>
      <c r="O384" s="599"/>
      <c r="S384" s="595"/>
      <c r="T384" s="596"/>
      <c r="U384" s="455"/>
      <c r="V384" s="597"/>
      <c r="W384" s="598"/>
      <c r="X384" s="599"/>
    </row>
    <row r="385" spans="1:24">
      <c r="A385" s="590"/>
      <c r="B385" s="591"/>
      <c r="C385" s="450"/>
      <c r="D385" s="592"/>
      <c r="E385" s="593"/>
      <c r="F385" s="594"/>
      <c r="J385" s="595"/>
      <c r="K385" s="596"/>
      <c r="L385" s="455"/>
      <c r="M385" s="597"/>
      <c r="N385" s="598"/>
      <c r="O385" s="599"/>
      <c r="S385" s="595"/>
      <c r="T385" s="596"/>
      <c r="U385" s="455"/>
      <c r="V385" s="597"/>
      <c r="W385" s="598"/>
      <c r="X385" s="599"/>
    </row>
    <row r="386" spans="1:24">
      <c r="A386" s="590"/>
      <c r="B386" s="591"/>
      <c r="C386" s="450"/>
      <c r="D386" s="592"/>
      <c r="E386" s="593"/>
      <c r="F386" s="594"/>
      <c r="J386" s="595"/>
      <c r="K386" s="596"/>
      <c r="L386" s="455"/>
      <c r="M386" s="597"/>
      <c r="N386" s="598"/>
      <c r="O386" s="599"/>
      <c r="S386" s="595"/>
      <c r="T386" s="596"/>
      <c r="U386" s="455"/>
      <c r="V386" s="597"/>
      <c r="W386" s="598"/>
      <c r="X386" s="599"/>
    </row>
    <row r="387" spans="1:24">
      <c r="A387" s="590"/>
      <c r="B387" s="591"/>
      <c r="C387" s="450"/>
      <c r="D387" s="592"/>
      <c r="E387" s="593"/>
      <c r="F387" s="594"/>
      <c r="J387" s="595"/>
      <c r="K387" s="596"/>
      <c r="L387" s="455"/>
      <c r="M387" s="597"/>
      <c r="N387" s="598"/>
      <c r="O387" s="599"/>
      <c r="S387" s="595"/>
      <c r="T387" s="596"/>
      <c r="U387" s="455"/>
      <c r="V387" s="597"/>
      <c r="W387" s="598"/>
      <c r="X387" s="599"/>
    </row>
    <row r="388" spans="1:24">
      <c r="A388" s="590"/>
      <c r="B388" s="591"/>
      <c r="C388" s="450"/>
      <c r="D388" s="592"/>
      <c r="E388" s="593"/>
      <c r="F388" s="594"/>
      <c r="J388" s="595"/>
      <c r="K388" s="596"/>
      <c r="L388" s="455"/>
      <c r="M388" s="597"/>
      <c r="N388" s="598"/>
      <c r="O388" s="599"/>
      <c r="S388" s="595"/>
      <c r="T388" s="596"/>
      <c r="U388" s="455"/>
      <c r="V388" s="597"/>
      <c r="W388" s="598"/>
      <c r="X388" s="599"/>
    </row>
    <row r="389" spans="1:24">
      <c r="A389" s="590"/>
      <c r="B389" s="591"/>
      <c r="C389" s="450"/>
      <c r="D389" s="592"/>
      <c r="E389" s="593"/>
      <c r="F389" s="594"/>
      <c r="J389" s="595"/>
      <c r="K389" s="596"/>
      <c r="L389" s="455"/>
      <c r="M389" s="597"/>
      <c r="N389" s="598"/>
      <c r="O389" s="599"/>
      <c r="S389" s="595"/>
      <c r="T389" s="596"/>
      <c r="U389" s="455"/>
      <c r="V389" s="597"/>
      <c r="W389" s="598"/>
      <c r="X389" s="599"/>
    </row>
    <row r="390" spans="1:24">
      <c r="A390" s="449"/>
      <c r="B390" s="450"/>
      <c r="C390" s="450"/>
      <c r="D390" s="592"/>
      <c r="E390" s="593"/>
      <c r="F390" s="594"/>
      <c r="J390" s="454"/>
      <c r="K390" s="455"/>
      <c r="L390" s="455"/>
      <c r="M390" s="597"/>
      <c r="N390" s="598"/>
      <c r="O390" s="599"/>
      <c r="S390" s="454"/>
      <c r="T390" s="455"/>
      <c r="U390" s="455"/>
      <c r="V390" s="597"/>
      <c r="W390" s="598"/>
      <c r="X390" s="599"/>
    </row>
    <row r="391" spans="1:24">
      <c r="A391" s="449"/>
      <c r="B391" s="450"/>
      <c r="C391" s="450"/>
      <c r="D391" s="592"/>
      <c r="E391" s="593"/>
      <c r="F391" s="594"/>
      <c r="J391" s="454"/>
      <c r="K391" s="455"/>
      <c r="L391" s="455"/>
      <c r="M391" s="597"/>
      <c r="N391" s="598"/>
      <c r="O391" s="599"/>
      <c r="S391" s="454"/>
      <c r="T391" s="455"/>
      <c r="U391" s="455"/>
      <c r="V391" s="597"/>
      <c r="W391" s="598"/>
      <c r="X391" s="599"/>
    </row>
    <row r="392" spans="1:24">
      <c r="A392" s="449"/>
      <c r="B392" s="450"/>
      <c r="C392" s="450"/>
      <c r="D392" s="592"/>
      <c r="E392" s="593"/>
      <c r="F392" s="594"/>
      <c r="J392" s="454"/>
      <c r="K392" s="455"/>
      <c r="L392" s="455"/>
      <c r="M392" s="597"/>
      <c r="N392" s="598"/>
      <c r="O392" s="599"/>
      <c r="S392" s="454"/>
      <c r="T392" s="455"/>
      <c r="U392" s="455"/>
      <c r="V392" s="597"/>
      <c r="W392" s="598"/>
      <c r="X392" s="599"/>
    </row>
    <row r="393" spans="1:24">
      <c r="A393" s="449"/>
      <c r="B393" s="450"/>
      <c r="C393" s="450"/>
      <c r="D393" s="592"/>
      <c r="E393" s="593"/>
      <c r="F393" s="594"/>
      <c r="J393" s="454"/>
      <c r="K393" s="455"/>
      <c r="L393" s="455"/>
      <c r="M393" s="597"/>
      <c r="N393" s="598"/>
      <c r="O393" s="599"/>
      <c r="S393" s="454"/>
      <c r="T393" s="455"/>
      <c r="U393" s="455"/>
      <c r="V393" s="597"/>
      <c r="W393" s="598"/>
      <c r="X393" s="599"/>
    </row>
    <row r="394" spans="1:24">
      <c r="A394" s="449"/>
      <c r="B394" s="450"/>
      <c r="C394" s="450"/>
      <c r="D394" s="592"/>
      <c r="E394" s="593"/>
      <c r="F394" s="594"/>
      <c r="J394" s="454"/>
      <c r="K394" s="455"/>
      <c r="L394" s="455"/>
      <c r="M394" s="597"/>
      <c r="N394" s="598"/>
      <c r="O394" s="599"/>
      <c r="S394" s="454"/>
      <c r="T394" s="455"/>
      <c r="U394" s="455"/>
      <c r="V394" s="597"/>
      <c r="W394" s="598"/>
      <c r="X394" s="599"/>
    </row>
    <row r="395" spans="1:24">
      <c r="A395" s="449"/>
      <c r="B395" s="450"/>
      <c r="C395" s="450"/>
      <c r="D395" s="592"/>
      <c r="E395" s="593"/>
      <c r="F395" s="594"/>
      <c r="J395" s="454"/>
      <c r="K395" s="455"/>
      <c r="L395" s="455"/>
      <c r="M395" s="597"/>
      <c r="N395" s="598"/>
      <c r="O395" s="599"/>
      <c r="S395" s="454"/>
      <c r="T395" s="455"/>
      <c r="U395" s="455"/>
      <c r="V395" s="597"/>
      <c r="W395" s="598"/>
      <c r="X395" s="599"/>
    </row>
    <row r="396" spans="1:24">
      <c r="A396" s="449"/>
      <c r="B396" s="450"/>
      <c r="C396" s="450"/>
      <c r="D396" s="592"/>
      <c r="E396" s="593"/>
      <c r="F396" s="594"/>
      <c r="J396" s="454"/>
      <c r="K396" s="455"/>
      <c r="L396" s="455"/>
      <c r="M396" s="597"/>
      <c r="N396" s="598"/>
      <c r="O396" s="599"/>
      <c r="S396" s="454"/>
      <c r="T396" s="455"/>
      <c r="U396" s="455"/>
      <c r="V396" s="597"/>
      <c r="W396" s="598"/>
      <c r="X396" s="599"/>
    </row>
    <row r="397" spans="1:24">
      <c r="A397" s="449"/>
      <c r="B397" s="450"/>
      <c r="C397" s="450"/>
      <c r="D397" s="592"/>
      <c r="E397" s="593"/>
      <c r="F397" s="594"/>
      <c r="J397" s="454"/>
      <c r="K397" s="455"/>
      <c r="L397" s="455"/>
      <c r="M397" s="597"/>
      <c r="N397" s="598"/>
      <c r="O397" s="599"/>
      <c r="S397" s="454"/>
      <c r="T397" s="455"/>
      <c r="U397" s="455"/>
      <c r="V397" s="597"/>
      <c r="W397" s="598"/>
      <c r="X397" s="599"/>
    </row>
    <row r="398" spans="1:24">
      <c r="A398" s="449"/>
      <c r="B398" s="450"/>
      <c r="C398" s="450"/>
      <c r="D398" s="592"/>
      <c r="E398" s="593"/>
      <c r="F398" s="594"/>
      <c r="J398" s="454"/>
      <c r="K398" s="455"/>
      <c r="L398" s="455"/>
      <c r="M398" s="597"/>
      <c r="N398" s="598"/>
      <c r="O398" s="599"/>
      <c r="S398" s="454"/>
      <c r="T398" s="455"/>
      <c r="U398" s="455"/>
      <c r="V398" s="597"/>
      <c r="W398" s="598"/>
      <c r="X398" s="599"/>
    </row>
    <row r="399" spans="1:24">
      <c r="A399" s="449"/>
      <c r="B399" s="450"/>
      <c r="C399" s="450"/>
      <c r="D399" s="592"/>
      <c r="E399" s="593"/>
      <c r="F399" s="594"/>
      <c r="J399" s="454"/>
      <c r="K399" s="455"/>
      <c r="L399" s="455"/>
      <c r="M399" s="597"/>
      <c r="N399" s="598"/>
      <c r="O399" s="599"/>
      <c r="S399" s="454"/>
      <c r="T399" s="455"/>
      <c r="U399" s="455"/>
      <c r="V399" s="597"/>
      <c r="W399" s="598"/>
      <c r="X399" s="599"/>
    </row>
    <row r="400" spans="1:24">
      <c r="A400" s="449"/>
      <c r="B400" s="450"/>
      <c r="C400" s="472"/>
      <c r="D400" s="449"/>
      <c r="E400" s="593"/>
      <c r="F400" s="594"/>
      <c r="J400" s="454"/>
      <c r="K400" s="455"/>
      <c r="L400" s="473"/>
      <c r="M400" s="454"/>
      <c r="N400" s="598"/>
      <c r="O400" s="599"/>
      <c r="S400" s="454"/>
      <c r="T400" s="455"/>
      <c r="U400" s="473"/>
      <c r="V400" s="454"/>
      <c r="W400" s="598"/>
      <c r="X400" s="599"/>
    </row>
    <row r="401" spans="1:24">
      <c r="A401" s="449"/>
      <c r="B401" s="450"/>
      <c r="C401" s="472"/>
      <c r="D401" s="449"/>
      <c r="E401" s="593"/>
      <c r="F401" s="594"/>
      <c r="J401" s="454"/>
      <c r="K401" s="455"/>
      <c r="L401" s="473"/>
      <c r="M401" s="454"/>
      <c r="N401" s="598"/>
      <c r="O401" s="599"/>
      <c r="S401" s="454"/>
      <c r="T401" s="455"/>
      <c r="U401" s="473"/>
      <c r="V401" s="454"/>
      <c r="W401" s="598"/>
      <c r="X401" s="599"/>
    </row>
    <row r="402" spans="1:24">
      <c r="A402" s="449"/>
      <c r="B402" s="450"/>
      <c r="C402" s="472"/>
      <c r="D402" s="449"/>
      <c r="E402" s="593"/>
      <c r="F402" s="594"/>
      <c r="J402" s="454"/>
      <c r="K402" s="455"/>
      <c r="L402" s="473"/>
      <c r="M402" s="454"/>
      <c r="N402" s="598"/>
      <c r="O402" s="599"/>
      <c r="S402" s="454"/>
      <c r="T402" s="455"/>
      <c r="U402" s="473"/>
      <c r="V402" s="454"/>
      <c r="W402" s="598"/>
      <c r="X402" s="599"/>
    </row>
    <row r="403" spans="1:24">
      <c r="A403" s="449"/>
      <c r="B403" s="450"/>
      <c r="C403" s="472"/>
      <c r="D403" s="449"/>
      <c r="E403" s="593"/>
      <c r="F403" s="594"/>
      <c r="J403" s="454"/>
      <c r="K403" s="455"/>
      <c r="L403" s="473"/>
      <c r="M403" s="454"/>
      <c r="N403" s="598"/>
      <c r="O403" s="599"/>
      <c r="S403" s="454"/>
      <c r="T403" s="455"/>
      <c r="U403" s="473"/>
      <c r="V403" s="454"/>
      <c r="W403" s="598"/>
      <c r="X403" s="599"/>
    </row>
    <row r="404" spans="1:24">
      <c r="A404" s="449"/>
      <c r="B404" s="450"/>
      <c r="C404" s="472"/>
      <c r="D404" s="449"/>
      <c r="E404" s="593"/>
      <c r="F404" s="594"/>
      <c r="J404" s="454"/>
      <c r="K404" s="455"/>
      <c r="L404" s="473"/>
      <c r="M404" s="454"/>
      <c r="N404" s="598"/>
      <c r="O404" s="599"/>
      <c r="S404" s="454"/>
      <c r="T404" s="455"/>
      <c r="U404" s="473"/>
      <c r="V404" s="454"/>
      <c r="W404" s="598"/>
      <c r="X404" s="599"/>
    </row>
    <row r="405" spans="1:24">
      <c r="A405" s="449"/>
      <c r="B405" s="450"/>
      <c r="C405" s="472"/>
      <c r="D405" s="449"/>
      <c r="E405" s="593"/>
      <c r="F405" s="594"/>
      <c r="J405" s="454"/>
      <c r="K405" s="455"/>
      <c r="L405" s="473"/>
      <c r="M405" s="454"/>
      <c r="N405" s="598"/>
      <c r="O405" s="599"/>
      <c r="S405" s="454"/>
      <c r="T405" s="455"/>
      <c r="U405" s="473"/>
      <c r="V405" s="454"/>
      <c r="W405" s="598"/>
      <c r="X405" s="599"/>
    </row>
    <row r="406" spans="1:24">
      <c r="A406" s="449"/>
      <c r="B406" s="450"/>
      <c r="C406" s="472"/>
      <c r="D406" s="449"/>
      <c r="E406" s="593"/>
      <c r="F406" s="594"/>
      <c r="J406" s="454"/>
      <c r="K406" s="455"/>
      <c r="L406" s="473"/>
      <c r="M406" s="454"/>
      <c r="N406" s="598"/>
      <c r="O406" s="599"/>
      <c r="S406" s="454"/>
      <c r="T406" s="455"/>
      <c r="U406" s="473"/>
      <c r="V406" s="454"/>
      <c r="W406" s="598"/>
      <c r="X406" s="599"/>
    </row>
    <row r="407" spans="1:24">
      <c r="A407" s="449"/>
      <c r="B407" s="450"/>
      <c r="C407" s="472"/>
      <c r="D407" s="449"/>
      <c r="E407" s="593"/>
      <c r="F407" s="594"/>
      <c r="J407" s="454"/>
      <c r="K407" s="455"/>
      <c r="L407" s="473"/>
      <c r="M407" s="454"/>
      <c r="N407" s="598"/>
      <c r="O407" s="599"/>
      <c r="S407" s="454"/>
      <c r="T407" s="455"/>
      <c r="U407" s="473"/>
      <c r="V407" s="454"/>
      <c r="W407" s="598"/>
      <c r="X407" s="599"/>
    </row>
    <row r="408" spans="1:24">
      <c r="A408" s="449"/>
      <c r="B408" s="450"/>
      <c r="C408" s="472"/>
      <c r="D408" s="449"/>
      <c r="E408" s="593"/>
      <c r="F408" s="594"/>
      <c r="J408" s="454"/>
      <c r="K408" s="455"/>
      <c r="L408" s="473"/>
      <c r="M408" s="454"/>
      <c r="N408" s="598"/>
      <c r="O408" s="599"/>
      <c r="S408" s="454"/>
      <c r="T408" s="455"/>
      <c r="U408" s="473"/>
      <c r="V408" s="454"/>
      <c r="W408" s="598"/>
      <c r="X408" s="599"/>
    </row>
    <row r="409" spans="1:24">
      <c r="A409" s="449"/>
      <c r="B409" s="450"/>
      <c r="C409" s="472"/>
      <c r="D409" s="449"/>
      <c r="E409" s="593"/>
      <c r="F409" s="594"/>
      <c r="J409" s="454"/>
      <c r="K409" s="455"/>
      <c r="L409" s="473"/>
      <c r="M409" s="454"/>
      <c r="N409" s="598"/>
      <c r="O409" s="599"/>
      <c r="S409" s="454"/>
      <c r="T409" s="455"/>
      <c r="U409" s="473"/>
      <c r="V409" s="454"/>
      <c r="W409" s="598"/>
      <c r="X409" s="599"/>
    </row>
    <row r="410" spans="1:24">
      <c r="A410" s="449"/>
      <c r="B410" s="450"/>
      <c r="C410" s="472"/>
      <c r="D410" s="449"/>
      <c r="E410" s="593"/>
      <c r="F410" s="594"/>
      <c r="J410" s="454"/>
      <c r="K410" s="455"/>
      <c r="L410" s="473"/>
      <c r="M410" s="454"/>
      <c r="N410" s="598"/>
      <c r="O410" s="599"/>
      <c r="S410" s="454"/>
      <c r="T410" s="455"/>
      <c r="U410" s="473"/>
      <c r="V410" s="454"/>
      <c r="W410" s="598"/>
      <c r="X410" s="599"/>
    </row>
    <row r="411" spans="1:24">
      <c r="A411" s="449"/>
      <c r="B411" s="450"/>
      <c r="C411" s="472"/>
      <c r="D411" s="449"/>
      <c r="E411" s="593"/>
      <c r="F411" s="594"/>
      <c r="J411" s="454"/>
      <c r="K411" s="455"/>
      <c r="L411" s="473"/>
      <c r="M411" s="454"/>
      <c r="N411" s="598"/>
      <c r="O411" s="599"/>
      <c r="S411" s="454"/>
      <c r="T411" s="455"/>
      <c r="U411" s="473"/>
      <c r="V411" s="454"/>
      <c r="W411" s="598"/>
      <c r="X411" s="599"/>
    </row>
    <row r="412" spans="1:24">
      <c r="A412" s="449"/>
      <c r="B412" s="450"/>
      <c r="C412" s="472"/>
      <c r="D412" s="449"/>
      <c r="E412" s="593"/>
      <c r="F412" s="594"/>
      <c r="J412" s="454"/>
      <c r="K412" s="455"/>
      <c r="L412" s="473"/>
      <c r="M412" s="454"/>
      <c r="N412" s="598"/>
      <c r="O412" s="599"/>
      <c r="S412" s="454"/>
      <c r="T412" s="455"/>
      <c r="U412" s="473"/>
      <c r="V412" s="454"/>
      <c r="W412" s="598"/>
      <c r="X412" s="599"/>
    </row>
    <row r="413" spans="1:24">
      <c r="A413" s="449"/>
      <c r="B413" s="450"/>
      <c r="C413" s="472"/>
      <c r="D413" s="449"/>
      <c r="E413" s="593"/>
      <c r="F413" s="594"/>
      <c r="J413" s="454"/>
      <c r="K413" s="455"/>
      <c r="L413" s="473"/>
      <c r="M413" s="454"/>
      <c r="N413" s="598"/>
      <c r="O413" s="599"/>
      <c r="S413" s="454"/>
      <c r="T413" s="455"/>
      <c r="U413" s="473"/>
      <c r="V413" s="454"/>
      <c r="W413" s="598"/>
      <c r="X413" s="599"/>
    </row>
    <row r="414" spans="1:24">
      <c r="A414" s="449"/>
      <c r="B414" s="450"/>
      <c r="C414" s="472"/>
      <c r="D414" s="449"/>
      <c r="E414" s="593"/>
      <c r="F414" s="594"/>
      <c r="J414" s="454"/>
      <c r="K414" s="455"/>
      <c r="L414" s="473"/>
      <c r="M414" s="454"/>
      <c r="N414" s="598"/>
      <c r="O414" s="599"/>
      <c r="S414" s="454"/>
      <c r="T414" s="455"/>
      <c r="U414" s="473"/>
      <c r="V414" s="454"/>
      <c r="W414" s="598"/>
      <c r="X414" s="599"/>
    </row>
    <row r="415" spans="1:24">
      <c r="A415" s="449"/>
      <c r="B415" s="450"/>
      <c r="C415" s="472"/>
      <c r="D415" s="449"/>
      <c r="E415" s="593"/>
      <c r="F415" s="594"/>
      <c r="J415" s="454"/>
      <c r="K415" s="455"/>
      <c r="L415" s="473"/>
      <c r="M415" s="454"/>
      <c r="N415" s="598"/>
      <c r="O415" s="599"/>
      <c r="S415" s="454"/>
      <c r="T415" s="455"/>
      <c r="U415" s="473"/>
      <c r="V415" s="454"/>
      <c r="W415" s="598"/>
      <c r="X415" s="599"/>
    </row>
    <row r="416" spans="1:24">
      <c r="A416" s="449"/>
      <c r="B416" s="450"/>
      <c r="C416" s="472"/>
      <c r="D416" s="449"/>
      <c r="E416" s="593"/>
      <c r="F416" s="594"/>
      <c r="J416" s="454"/>
      <c r="K416" s="455"/>
      <c r="L416" s="473"/>
      <c r="M416" s="454"/>
      <c r="N416" s="598"/>
      <c r="O416" s="599"/>
      <c r="S416" s="454"/>
      <c r="T416" s="455"/>
      <c r="U416" s="473"/>
      <c r="V416" s="454"/>
      <c r="W416" s="598"/>
      <c r="X416" s="599"/>
    </row>
    <row r="417" spans="1:24">
      <c r="A417" s="449"/>
      <c r="B417" s="450"/>
      <c r="C417" s="472"/>
      <c r="D417" s="449"/>
      <c r="E417" s="593"/>
      <c r="F417" s="594"/>
      <c r="J417" s="454"/>
      <c r="K417" s="455"/>
      <c r="L417" s="473"/>
      <c r="M417" s="454"/>
      <c r="N417" s="598"/>
      <c r="O417" s="599"/>
      <c r="S417" s="454"/>
      <c r="T417" s="455"/>
      <c r="U417" s="473"/>
      <c r="V417" s="454"/>
      <c r="W417" s="598"/>
      <c r="X417" s="599"/>
    </row>
    <row r="418" spans="1:24">
      <c r="A418" s="449"/>
      <c r="B418" s="450"/>
      <c r="C418" s="472"/>
      <c r="D418" s="449"/>
      <c r="E418" s="593"/>
      <c r="F418" s="594"/>
      <c r="J418" s="454"/>
      <c r="K418" s="455"/>
      <c r="L418" s="473"/>
      <c r="M418" s="454"/>
      <c r="N418" s="598"/>
      <c r="O418" s="599"/>
      <c r="S418" s="454"/>
      <c r="T418" s="455"/>
      <c r="U418" s="473"/>
      <c r="V418" s="454"/>
      <c r="W418" s="598"/>
      <c r="X418" s="599"/>
    </row>
    <row r="419" spans="1:24">
      <c r="A419" s="449"/>
      <c r="B419" s="450"/>
      <c r="C419" s="472"/>
      <c r="D419" s="449"/>
      <c r="E419" s="593"/>
      <c r="F419" s="594"/>
      <c r="J419" s="454"/>
      <c r="K419" s="455"/>
      <c r="L419" s="473"/>
      <c r="M419" s="454"/>
      <c r="N419" s="598"/>
      <c r="O419" s="599"/>
      <c r="S419" s="454"/>
      <c r="T419" s="455"/>
      <c r="U419" s="473"/>
      <c r="V419" s="454"/>
      <c r="W419" s="598"/>
      <c r="X419" s="599"/>
    </row>
    <row r="420" spans="1:24">
      <c r="A420" s="449"/>
      <c r="B420" s="450"/>
      <c r="C420" s="472"/>
      <c r="D420" s="449"/>
      <c r="E420" s="593"/>
      <c r="F420" s="594"/>
      <c r="J420" s="454"/>
      <c r="K420" s="455"/>
      <c r="L420" s="473"/>
      <c r="M420" s="454"/>
      <c r="N420" s="598"/>
      <c r="O420" s="599"/>
      <c r="S420" s="454"/>
      <c r="T420" s="455"/>
      <c r="U420" s="473"/>
      <c r="V420" s="454"/>
      <c r="W420" s="598"/>
      <c r="X420" s="599"/>
    </row>
    <row r="421" spans="1:24">
      <c r="A421" s="449"/>
      <c r="B421" s="450"/>
      <c r="C421" s="472"/>
      <c r="D421" s="449"/>
      <c r="E421" s="593"/>
      <c r="F421" s="594"/>
      <c r="J421" s="454"/>
      <c r="K421" s="455"/>
      <c r="L421" s="473"/>
      <c r="M421" s="454"/>
      <c r="N421" s="598"/>
      <c r="O421" s="599"/>
      <c r="S421" s="454"/>
      <c r="T421" s="455"/>
      <c r="U421" s="473"/>
      <c r="V421" s="454"/>
      <c r="W421" s="598"/>
      <c r="X421" s="599"/>
    </row>
    <row r="422" spans="1:24">
      <c r="A422" s="449"/>
      <c r="B422" s="450"/>
      <c r="C422" s="472"/>
      <c r="D422" s="449"/>
      <c r="E422" s="593"/>
      <c r="F422" s="594"/>
      <c r="J422" s="454"/>
      <c r="K422" s="455"/>
      <c r="L422" s="473"/>
      <c r="M422" s="454"/>
      <c r="N422" s="598"/>
      <c r="O422" s="599"/>
      <c r="S422" s="454"/>
      <c r="T422" s="455"/>
      <c r="U422" s="473"/>
      <c r="V422" s="454"/>
      <c r="W422" s="598"/>
      <c r="X422" s="599"/>
    </row>
    <row r="423" spans="1:24">
      <c r="A423" s="449"/>
      <c r="B423" s="450"/>
      <c r="C423" s="472"/>
      <c r="D423" s="449"/>
      <c r="E423" s="593"/>
      <c r="F423" s="594"/>
      <c r="J423" s="454"/>
      <c r="K423" s="455"/>
      <c r="L423" s="473"/>
      <c r="M423" s="454"/>
      <c r="N423" s="598"/>
      <c r="O423" s="599"/>
      <c r="S423" s="454"/>
      <c r="T423" s="455"/>
      <c r="U423" s="473"/>
      <c r="V423" s="454"/>
      <c r="W423" s="598"/>
      <c r="X423" s="599"/>
    </row>
    <row r="424" spans="1:24">
      <c r="A424" s="449"/>
      <c r="B424" s="450"/>
      <c r="C424" s="472"/>
      <c r="D424" s="449"/>
      <c r="E424" s="593"/>
      <c r="F424" s="594"/>
      <c r="J424" s="454"/>
      <c r="K424" s="455"/>
      <c r="L424" s="473"/>
      <c r="M424" s="454"/>
      <c r="N424" s="598"/>
      <c r="O424" s="599"/>
      <c r="S424" s="454"/>
      <c r="T424" s="455"/>
      <c r="U424" s="473"/>
      <c r="V424" s="454"/>
      <c r="W424" s="598"/>
      <c r="X424" s="599"/>
    </row>
    <row r="425" spans="1:24">
      <c r="A425" s="449"/>
      <c r="B425" s="450"/>
      <c r="C425" s="472"/>
      <c r="D425" s="449"/>
      <c r="E425" s="593"/>
      <c r="F425" s="594"/>
      <c r="J425" s="454"/>
      <c r="K425" s="455"/>
      <c r="L425" s="473"/>
      <c r="M425" s="454"/>
      <c r="N425" s="598"/>
      <c r="O425" s="599"/>
      <c r="S425" s="454"/>
      <c r="T425" s="455"/>
      <c r="U425" s="473"/>
      <c r="V425" s="454"/>
      <c r="W425" s="598"/>
      <c r="X425" s="599"/>
    </row>
    <row r="426" spans="1:24">
      <c r="A426" s="449"/>
      <c r="B426" s="450"/>
      <c r="C426" s="472"/>
      <c r="D426" s="449"/>
      <c r="E426" s="593"/>
      <c r="F426" s="594"/>
      <c r="J426" s="454"/>
      <c r="K426" s="455"/>
      <c r="L426" s="473"/>
      <c r="M426" s="454"/>
      <c r="N426" s="598"/>
      <c r="O426" s="599"/>
      <c r="S426" s="454"/>
      <c r="T426" s="455"/>
      <c r="U426" s="473"/>
      <c r="V426" s="454"/>
      <c r="W426" s="598"/>
      <c r="X426" s="599"/>
    </row>
    <row r="427" spans="1:24">
      <c r="A427" s="449"/>
      <c r="B427" s="450"/>
      <c r="C427" s="472"/>
      <c r="D427" s="449"/>
      <c r="E427" s="593"/>
      <c r="F427" s="594"/>
      <c r="J427" s="454"/>
      <c r="K427" s="455"/>
      <c r="L427" s="473"/>
      <c r="M427" s="454"/>
      <c r="N427" s="598"/>
      <c r="O427" s="599"/>
      <c r="S427" s="454"/>
      <c r="T427" s="455"/>
      <c r="U427" s="473"/>
      <c r="V427" s="454"/>
      <c r="W427" s="598"/>
      <c r="X427" s="599"/>
    </row>
    <row r="428" spans="1:24">
      <c r="A428" s="449"/>
      <c r="B428" s="450"/>
      <c r="C428" s="472"/>
      <c r="D428" s="449"/>
      <c r="E428" s="593"/>
      <c r="F428" s="594"/>
      <c r="J428" s="454"/>
      <c r="K428" s="455"/>
      <c r="L428" s="473"/>
      <c r="M428" s="454"/>
      <c r="N428" s="598"/>
      <c r="O428" s="599"/>
      <c r="S428" s="454"/>
      <c r="T428" s="455"/>
      <c r="U428" s="473"/>
      <c r="V428" s="454"/>
      <c r="W428" s="598"/>
      <c r="X428" s="599"/>
    </row>
    <row r="429" spans="1:24">
      <c r="A429" s="449"/>
      <c r="B429" s="450"/>
      <c r="C429" s="472"/>
      <c r="D429" s="449"/>
      <c r="E429" s="593"/>
      <c r="F429" s="594"/>
      <c r="J429" s="454"/>
      <c r="K429" s="455"/>
      <c r="L429" s="473"/>
      <c r="M429" s="454"/>
      <c r="N429" s="598"/>
      <c r="O429" s="599"/>
      <c r="S429" s="454"/>
      <c r="T429" s="455"/>
      <c r="U429" s="473"/>
      <c r="V429" s="454"/>
      <c r="W429" s="598"/>
      <c r="X429" s="599"/>
    </row>
    <row r="430" spans="1:24">
      <c r="A430" s="449"/>
      <c r="B430" s="450"/>
      <c r="C430" s="472"/>
      <c r="D430" s="449"/>
      <c r="E430" s="593"/>
      <c r="F430" s="594"/>
      <c r="J430" s="454"/>
      <c r="K430" s="455"/>
      <c r="L430" s="473"/>
      <c r="M430" s="454"/>
      <c r="N430" s="598"/>
      <c r="O430" s="599"/>
      <c r="S430" s="454"/>
      <c r="T430" s="455"/>
      <c r="U430" s="473"/>
      <c r="V430" s="454"/>
      <c r="W430" s="598"/>
      <c r="X430" s="599"/>
    </row>
    <row r="431" spans="1:24">
      <c r="A431" s="449"/>
      <c r="B431" s="450"/>
      <c r="C431" s="472"/>
      <c r="D431" s="449"/>
      <c r="E431" s="593"/>
      <c r="F431" s="594"/>
      <c r="J431" s="454"/>
      <c r="K431" s="455"/>
      <c r="L431" s="473"/>
      <c r="M431" s="454"/>
      <c r="N431" s="598"/>
      <c r="O431" s="599"/>
      <c r="S431" s="454"/>
      <c r="T431" s="455"/>
      <c r="U431" s="473"/>
      <c r="V431" s="454"/>
      <c r="W431" s="598"/>
      <c r="X431" s="599"/>
    </row>
    <row r="432" spans="1:24">
      <c r="A432" s="449"/>
      <c r="B432" s="450"/>
      <c r="C432" s="472"/>
      <c r="D432" s="449"/>
      <c r="E432" s="593"/>
      <c r="F432" s="594"/>
      <c r="J432" s="454"/>
      <c r="K432" s="455"/>
      <c r="L432" s="473"/>
      <c r="M432" s="454"/>
      <c r="N432" s="598"/>
      <c r="O432" s="599"/>
      <c r="S432" s="454"/>
      <c r="T432" s="455"/>
      <c r="U432" s="473"/>
      <c r="V432" s="454"/>
      <c r="W432" s="598"/>
      <c r="X432" s="599"/>
    </row>
    <row r="433" spans="1:24">
      <c r="A433" s="449"/>
      <c r="B433" s="450"/>
      <c r="C433" s="472"/>
      <c r="D433" s="449"/>
      <c r="E433" s="593"/>
      <c r="F433" s="594"/>
      <c r="J433" s="454"/>
      <c r="K433" s="455"/>
      <c r="L433" s="473"/>
      <c r="M433" s="454"/>
      <c r="N433" s="598"/>
      <c r="O433" s="599"/>
      <c r="S433" s="454"/>
      <c r="T433" s="455"/>
      <c r="U433" s="473"/>
      <c r="V433" s="454"/>
      <c r="W433" s="598"/>
      <c r="X433" s="599"/>
    </row>
    <row r="434" spans="1:24">
      <c r="A434" s="449"/>
      <c r="B434" s="450"/>
      <c r="C434" s="472"/>
      <c r="D434" s="449"/>
      <c r="E434" s="593"/>
      <c r="F434" s="594"/>
      <c r="J434" s="454"/>
      <c r="K434" s="455"/>
      <c r="L434" s="473"/>
      <c r="M434" s="454"/>
      <c r="N434" s="598"/>
      <c r="O434" s="599"/>
      <c r="S434" s="454"/>
      <c r="T434" s="455"/>
      <c r="U434" s="473"/>
      <c r="V434" s="454"/>
      <c r="W434" s="598"/>
      <c r="X434" s="599"/>
    </row>
    <row r="435" spans="1:24">
      <c r="A435" s="449"/>
      <c r="B435" s="450"/>
      <c r="C435" s="472"/>
      <c r="D435" s="449"/>
      <c r="E435" s="593"/>
      <c r="F435" s="594"/>
      <c r="J435" s="454"/>
      <c r="K435" s="455"/>
      <c r="L435" s="473"/>
      <c r="M435" s="454"/>
      <c r="N435" s="598"/>
      <c r="O435" s="599"/>
      <c r="S435" s="454"/>
      <c r="T435" s="455"/>
      <c r="U435" s="473"/>
      <c r="V435" s="454"/>
      <c r="W435" s="598"/>
      <c r="X435" s="599"/>
    </row>
    <row r="436" spans="1:24">
      <c r="A436" s="449"/>
      <c r="B436" s="450"/>
      <c r="C436" s="472"/>
      <c r="D436" s="449"/>
      <c r="E436" s="593"/>
      <c r="F436" s="594"/>
      <c r="J436" s="454"/>
      <c r="K436" s="455"/>
      <c r="L436" s="473"/>
      <c r="M436" s="454"/>
      <c r="N436" s="598"/>
      <c r="O436" s="599"/>
      <c r="S436" s="454"/>
      <c r="T436" s="455"/>
      <c r="U436" s="473"/>
      <c r="V436" s="454"/>
      <c r="W436" s="598"/>
      <c r="X436" s="599"/>
    </row>
  </sheetData>
  <sheetProtection algorithmName="SHA-512" hashValue="24uIaOYJ+aE5GVqc9eSVYvBR3NtvBBZ+kcvez1dnlriwpV9tg43zaUkFGzj1HFNTwR81Q237TebRJlx5FlJvzA==" saltValue="zWOPBIRNUhcWfBLLtWWg+g==" spinCount="100000" sheet="1" objects="1" scenarios="1"/>
  <mergeCells count="41">
    <mergeCell ref="S7:Y7"/>
    <mergeCell ref="J191:L191"/>
    <mergeCell ref="J195:L195"/>
    <mergeCell ref="L202:N202"/>
    <mergeCell ref="S3:Y3"/>
    <mergeCell ref="S4:Y4"/>
    <mergeCell ref="S5:Y5"/>
    <mergeCell ref="S6:Y6"/>
    <mergeCell ref="S168:U168"/>
    <mergeCell ref="S172:U172"/>
    <mergeCell ref="S176:U176"/>
    <mergeCell ref="S180:U180"/>
    <mergeCell ref="S183:U183"/>
    <mergeCell ref="S187:U187"/>
    <mergeCell ref="S191:U191"/>
    <mergeCell ref="S195:U195"/>
    <mergeCell ref="U202:W202"/>
    <mergeCell ref="J172:L172"/>
    <mergeCell ref="J176:L176"/>
    <mergeCell ref="J180:L180"/>
    <mergeCell ref="J183:L183"/>
    <mergeCell ref="J187:L187"/>
    <mergeCell ref="J3:P3"/>
    <mergeCell ref="J4:P4"/>
    <mergeCell ref="J5:P5"/>
    <mergeCell ref="J6:P6"/>
    <mergeCell ref="J168:L168"/>
    <mergeCell ref="J7:P7"/>
    <mergeCell ref="C202:E202"/>
    <mergeCell ref="A180:C180"/>
    <mergeCell ref="A183:C183"/>
    <mergeCell ref="A187:C187"/>
    <mergeCell ref="A191:C191"/>
    <mergeCell ref="A195:C195"/>
    <mergeCell ref="A172:C172"/>
    <mergeCell ref="A176:C176"/>
    <mergeCell ref="A3:G3"/>
    <mergeCell ref="A4:G4"/>
    <mergeCell ref="A5:G5"/>
    <mergeCell ref="A6:G6"/>
    <mergeCell ref="A168:C168"/>
  </mergeCells>
  <pageMargins left="0.78740157480314965" right="0.19685039370078741" top="0.74803149606299213" bottom="0.74803149606299213" header="0.31496062992125984" footer="0.31496062992125984"/>
  <pageSetup paperSize="9"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200"/>
  <sheetViews>
    <sheetView view="pageBreakPreview" zoomScaleNormal="100" zoomScaleSheetLayoutView="100" workbookViewId="0">
      <selection activeCell="F64" sqref="F64"/>
    </sheetView>
  </sheetViews>
  <sheetFormatPr defaultColWidth="9.109375" defaultRowHeight="13.2"/>
  <cols>
    <col min="1" max="1" width="4.6640625" style="153" customWidth="1"/>
    <col min="2" max="2" width="4.109375" style="131" customWidth="1"/>
    <col min="3" max="3" width="32.5546875" style="153" customWidth="1"/>
    <col min="4" max="4" width="5.33203125" style="153" customWidth="1"/>
    <col min="5" max="5" width="5.88671875" style="79" customWidth="1"/>
    <col min="6" max="6" width="9" style="13" customWidth="1"/>
    <col min="7" max="7" width="19.6640625" style="13" customWidth="1"/>
    <col min="8" max="16384" width="9.109375" style="153"/>
  </cols>
  <sheetData>
    <row r="3" spans="1:7" ht="21">
      <c r="A3" s="658" t="s">
        <v>110</v>
      </c>
      <c r="B3" s="658"/>
      <c r="C3" s="658"/>
      <c r="D3" s="658"/>
      <c r="E3" s="658"/>
      <c r="F3" s="658"/>
      <c r="G3" s="658"/>
    </row>
    <row r="4" spans="1:7" ht="21">
      <c r="A4" s="658" t="s">
        <v>283</v>
      </c>
      <c r="B4" s="658"/>
      <c r="C4" s="658"/>
      <c r="D4" s="658"/>
      <c r="E4" s="658"/>
      <c r="F4" s="658"/>
      <c r="G4" s="658"/>
    </row>
    <row r="5" spans="1:7" ht="21">
      <c r="A5" s="660" t="s">
        <v>819</v>
      </c>
      <c r="B5" s="660"/>
      <c r="C5" s="660"/>
      <c r="D5" s="660"/>
      <c r="E5" s="660"/>
      <c r="F5" s="660"/>
      <c r="G5" s="660"/>
    </row>
    <row r="6" spans="1:7" ht="21">
      <c r="A6" s="658" t="s">
        <v>282</v>
      </c>
      <c r="B6" s="658"/>
      <c r="C6" s="658"/>
      <c r="D6" s="658"/>
      <c r="E6" s="658"/>
      <c r="F6" s="658"/>
      <c r="G6" s="658"/>
    </row>
    <row r="7" spans="1:7" ht="21">
      <c r="A7" s="147"/>
      <c r="B7" s="134"/>
      <c r="C7" s="147"/>
      <c r="D7" s="147"/>
      <c r="E7" s="147"/>
      <c r="F7" s="16"/>
      <c r="G7" s="16"/>
    </row>
    <row r="8" spans="1:7">
      <c r="A8" s="2"/>
      <c r="B8" s="30"/>
    </row>
    <row r="9" spans="1:7" ht="15.6">
      <c r="A9" s="12" t="s">
        <v>2</v>
      </c>
      <c r="B9" s="135"/>
    </row>
    <row r="10" spans="1:7" ht="15.6">
      <c r="A10" s="12"/>
      <c r="B10" s="135"/>
    </row>
    <row r="11" spans="1:7">
      <c r="A11" s="2"/>
      <c r="B11" s="30"/>
      <c r="G11" s="17" t="s">
        <v>1</v>
      </c>
    </row>
    <row r="12" spans="1:7">
      <c r="A12" s="2"/>
      <c r="B12" s="30"/>
      <c r="G12" s="17"/>
    </row>
    <row r="13" spans="1:7">
      <c r="A13" s="2" t="s">
        <v>12</v>
      </c>
      <c r="B13" s="30"/>
      <c r="C13" s="153" t="s">
        <v>0</v>
      </c>
      <c r="G13" s="19">
        <f>G68</f>
        <v>0</v>
      </c>
    </row>
    <row r="14" spans="1:7">
      <c r="A14" s="2"/>
      <c r="B14" s="30"/>
    </row>
    <row r="15" spans="1:7">
      <c r="A15" s="2"/>
      <c r="B15" s="30"/>
    </row>
    <row r="16" spans="1:7">
      <c r="A16" s="2" t="s">
        <v>13</v>
      </c>
      <c r="B16" s="30"/>
      <c r="C16" s="153" t="s">
        <v>8</v>
      </c>
      <c r="G16" s="19">
        <f>G93</f>
        <v>0</v>
      </c>
    </row>
    <row r="17" spans="1:7">
      <c r="A17" s="2"/>
      <c r="B17" s="30"/>
    </row>
    <row r="18" spans="1:7">
      <c r="A18" s="2"/>
      <c r="B18" s="30"/>
    </row>
    <row r="19" spans="1:7">
      <c r="A19" s="8" t="s">
        <v>14</v>
      </c>
      <c r="B19" s="30"/>
      <c r="C19" s="9" t="s">
        <v>38</v>
      </c>
      <c r="G19" s="19">
        <f>G119</f>
        <v>0</v>
      </c>
    </row>
    <row r="20" spans="1:7">
      <c r="A20" s="8"/>
      <c r="B20" s="30"/>
      <c r="C20" s="9"/>
    </row>
    <row r="21" spans="1:7">
      <c r="A21" s="8"/>
      <c r="B21" s="30"/>
      <c r="C21" s="9"/>
    </row>
    <row r="22" spans="1:7" ht="26.4">
      <c r="A22" s="2" t="s">
        <v>15</v>
      </c>
      <c r="B22" s="30"/>
      <c r="C22" s="1" t="s">
        <v>268</v>
      </c>
      <c r="G22" s="49">
        <f>G145</f>
        <v>0</v>
      </c>
    </row>
    <row r="23" spans="1:7">
      <c r="A23" s="2"/>
      <c r="B23" s="30"/>
      <c r="C23" s="1"/>
    </row>
    <row r="24" spans="1:7">
      <c r="A24" s="8"/>
      <c r="B24" s="30"/>
      <c r="C24" s="9"/>
    </row>
    <row r="25" spans="1:7">
      <c r="A25" s="8" t="s">
        <v>16</v>
      </c>
      <c r="B25" s="30"/>
      <c r="C25" s="9" t="s">
        <v>48</v>
      </c>
      <c r="G25" s="19">
        <f>G167</f>
        <v>0</v>
      </c>
    </row>
    <row r="26" spans="1:7">
      <c r="A26" s="8"/>
      <c r="B26" s="30"/>
      <c r="C26" s="9"/>
    </row>
    <row r="27" spans="1:7">
      <c r="A27" s="8"/>
      <c r="B27" s="30"/>
      <c r="C27" s="9"/>
    </row>
    <row r="28" spans="1:7">
      <c r="A28" s="31" t="s">
        <v>194</v>
      </c>
      <c r="B28" s="132"/>
      <c r="C28" s="24" t="s">
        <v>193</v>
      </c>
      <c r="D28" s="25"/>
      <c r="E28" s="130"/>
      <c r="G28" s="19">
        <f>G182</f>
        <v>1750</v>
      </c>
    </row>
    <row r="29" spans="1:7">
      <c r="A29" s="31"/>
      <c r="B29" s="132"/>
      <c r="C29" s="24"/>
      <c r="D29" s="25"/>
      <c r="E29" s="130"/>
    </row>
    <row r="30" spans="1:7">
      <c r="A30" s="23"/>
      <c r="B30" s="132"/>
      <c r="C30" s="26"/>
      <c r="D30" s="25"/>
      <c r="E30" s="130"/>
    </row>
    <row r="31" spans="1:7" ht="13.8" thickBot="1">
      <c r="A31" s="8"/>
      <c r="B31" s="30"/>
      <c r="C31" s="9"/>
    </row>
    <row r="32" spans="1:7" ht="13.8" thickBot="1">
      <c r="A32" s="8"/>
      <c r="B32" s="30"/>
      <c r="C32" s="6" t="s">
        <v>17</v>
      </c>
      <c r="G32" s="20">
        <f>SUM(G13:G30)</f>
        <v>1750</v>
      </c>
    </row>
    <row r="33" spans="1:7" ht="13.8" thickBot="1">
      <c r="A33" s="8"/>
      <c r="B33" s="30"/>
      <c r="C33" s="9"/>
    </row>
    <row r="34" spans="1:7" ht="13.8" thickBot="1">
      <c r="A34" s="8"/>
      <c r="B34" s="30"/>
      <c r="C34" s="1" t="s">
        <v>81</v>
      </c>
      <c r="G34" s="20">
        <f>G32*0.22</f>
        <v>385</v>
      </c>
    </row>
    <row r="35" spans="1:7" ht="13.8" thickBot="1">
      <c r="A35" s="8"/>
      <c r="B35" s="30"/>
      <c r="C35" s="9"/>
    </row>
    <row r="36" spans="1:7" ht="13.8" thickBot="1">
      <c r="A36" s="8"/>
      <c r="B36" s="30"/>
      <c r="C36" s="6" t="s">
        <v>18</v>
      </c>
      <c r="G36" s="20">
        <f>SUM(G32:G34)</f>
        <v>2135</v>
      </c>
    </row>
    <row r="37" spans="1:7">
      <c r="A37" s="8"/>
      <c r="B37" s="30"/>
      <c r="C37" s="9"/>
    </row>
    <row r="38" spans="1:7">
      <c r="A38" s="8"/>
      <c r="B38" s="30"/>
      <c r="C38" s="9"/>
    </row>
    <row r="39" spans="1:7">
      <c r="A39" s="8"/>
      <c r="B39" s="30"/>
      <c r="C39" s="9"/>
    </row>
    <row r="40" spans="1:7">
      <c r="A40" s="8"/>
      <c r="B40" s="30"/>
      <c r="C40" s="9"/>
    </row>
    <row r="41" spans="1:7">
      <c r="A41" s="8"/>
      <c r="B41" s="30"/>
      <c r="C41" s="9"/>
    </row>
    <row r="42" spans="1:7">
      <c r="A42" s="8"/>
      <c r="B42" s="30"/>
      <c r="C42" s="9"/>
    </row>
    <row r="43" spans="1:7">
      <c r="A43" s="8"/>
      <c r="B43" s="30"/>
      <c r="C43" s="9"/>
    </row>
    <row r="44" spans="1:7">
      <c r="A44" s="8"/>
      <c r="B44" s="30"/>
      <c r="C44" s="9"/>
    </row>
    <row r="45" spans="1:7">
      <c r="A45" s="8"/>
      <c r="B45" s="30"/>
      <c r="C45" s="9"/>
    </row>
    <row r="46" spans="1:7">
      <c r="A46" s="8"/>
      <c r="B46" s="30"/>
      <c r="C46" s="9"/>
    </row>
    <row r="47" spans="1:7">
      <c r="A47" s="8"/>
      <c r="B47" s="30"/>
      <c r="C47" s="9"/>
    </row>
    <row r="48" spans="1:7">
      <c r="A48" s="8"/>
      <c r="B48" s="30"/>
      <c r="C48" s="9"/>
    </row>
    <row r="49" spans="1:7">
      <c r="A49" s="8"/>
      <c r="B49" s="30"/>
      <c r="C49" s="9"/>
    </row>
    <row r="50" spans="1:7">
      <c r="A50" s="8"/>
      <c r="B50" s="30"/>
      <c r="C50" s="9"/>
    </row>
    <row r="51" spans="1:7">
      <c r="A51" s="8"/>
      <c r="B51" s="30"/>
      <c r="C51" s="9"/>
    </row>
    <row r="52" spans="1:7">
      <c r="A52" s="8"/>
      <c r="B52" s="30"/>
      <c r="C52" s="9"/>
    </row>
    <row r="53" spans="1:7">
      <c r="A53" s="5" t="s">
        <v>12</v>
      </c>
      <c r="B53" s="30"/>
      <c r="C53" s="7" t="s">
        <v>0</v>
      </c>
    </row>
    <row r="54" spans="1:7">
      <c r="A54" s="2"/>
      <c r="B54" s="30"/>
    </row>
    <row r="55" spans="1:7" ht="26.4">
      <c r="A55" s="11" t="s">
        <v>19</v>
      </c>
      <c r="B55" s="59" t="s">
        <v>20</v>
      </c>
      <c r="C55" s="10" t="s">
        <v>4</v>
      </c>
      <c r="D55" s="41" t="s">
        <v>284</v>
      </c>
      <c r="E55" s="44" t="s">
        <v>281</v>
      </c>
      <c r="F55" s="40" t="s">
        <v>279</v>
      </c>
      <c r="G55" s="40" t="s">
        <v>280</v>
      </c>
    </row>
    <row r="56" spans="1:7" ht="39.6">
      <c r="A56" s="45" t="s">
        <v>62</v>
      </c>
      <c r="B56" s="50" t="s">
        <v>113</v>
      </c>
      <c r="C56" s="47" t="s">
        <v>313</v>
      </c>
      <c r="D56" s="46" t="s">
        <v>5</v>
      </c>
      <c r="E56" s="51" t="s">
        <v>312</v>
      </c>
      <c r="F56" s="407"/>
      <c r="G56" s="49">
        <f>ROUND(E56*F56,2)</f>
        <v>0</v>
      </c>
    </row>
    <row r="57" spans="1:7">
      <c r="A57" s="45"/>
      <c r="B57" s="50"/>
      <c r="C57" s="50"/>
      <c r="D57" s="50"/>
      <c r="E57" s="51"/>
      <c r="F57" s="407"/>
      <c r="G57" s="49"/>
    </row>
    <row r="58" spans="1:7" ht="52.8">
      <c r="A58" s="45" t="s">
        <v>63</v>
      </c>
      <c r="B58" s="50" t="s">
        <v>114</v>
      </c>
      <c r="C58" s="47" t="s">
        <v>311</v>
      </c>
      <c r="D58" s="50" t="s">
        <v>11</v>
      </c>
      <c r="E58" s="51" t="s">
        <v>310</v>
      </c>
      <c r="F58" s="407"/>
      <c r="G58" s="49">
        <f t="shared" ref="G58:G66" si="0">ROUND(E58*F58,2)</f>
        <v>0</v>
      </c>
    </row>
    <row r="59" spans="1:7">
      <c r="A59" s="45"/>
      <c r="B59" s="50"/>
      <c r="C59" s="47"/>
      <c r="D59" s="50"/>
      <c r="E59" s="51"/>
      <c r="F59" s="407"/>
      <c r="G59" s="49"/>
    </row>
    <row r="60" spans="1:7" ht="43.5" customHeight="1">
      <c r="A60" s="45" t="s">
        <v>64</v>
      </c>
      <c r="B60" s="50" t="s">
        <v>155</v>
      </c>
      <c r="C60" s="52" t="s">
        <v>157</v>
      </c>
      <c r="D60" s="46" t="s">
        <v>6</v>
      </c>
      <c r="E60" s="51" t="s">
        <v>161</v>
      </c>
      <c r="F60" s="407"/>
      <c r="G60" s="49">
        <f t="shared" si="0"/>
        <v>0</v>
      </c>
    </row>
    <row r="61" spans="1:7">
      <c r="A61" s="45"/>
      <c r="B61" s="50"/>
      <c r="C61" s="47"/>
      <c r="D61" s="46"/>
      <c r="E61" s="51"/>
      <c r="F61" s="407"/>
      <c r="G61" s="49"/>
    </row>
    <row r="62" spans="1:7" ht="94.5" customHeight="1">
      <c r="A62" s="45" t="s">
        <v>65</v>
      </c>
      <c r="B62" s="50" t="s">
        <v>59</v>
      </c>
      <c r="C62" s="47" t="s">
        <v>347</v>
      </c>
      <c r="D62" s="46" t="s">
        <v>3</v>
      </c>
      <c r="E62" s="51" t="s">
        <v>93</v>
      </c>
      <c r="F62" s="407"/>
      <c r="G62" s="49">
        <f t="shared" si="0"/>
        <v>0</v>
      </c>
    </row>
    <row r="63" spans="1:7">
      <c r="A63" s="45"/>
      <c r="B63" s="50"/>
      <c r="C63" s="50"/>
      <c r="D63" s="50"/>
      <c r="E63" s="51"/>
      <c r="F63" s="407"/>
      <c r="G63" s="49"/>
    </row>
    <row r="64" spans="1:7" ht="52.8">
      <c r="A64" s="45" t="s">
        <v>60</v>
      </c>
      <c r="B64" s="50" t="s">
        <v>59</v>
      </c>
      <c r="C64" s="47" t="s">
        <v>306</v>
      </c>
      <c r="D64" s="46" t="s">
        <v>3</v>
      </c>
      <c r="E64" s="51" t="s">
        <v>257</v>
      </c>
      <c r="F64" s="407"/>
      <c r="G64" s="49">
        <f t="shared" si="0"/>
        <v>0</v>
      </c>
    </row>
    <row r="65" spans="1:7">
      <c r="A65" s="45"/>
      <c r="B65" s="51"/>
      <c r="C65" s="52"/>
      <c r="D65" s="46"/>
      <c r="E65" s="51"/>
      <c r="F65" s="407"/>
      <c r="G65" s="49"/>
    </row>
    <row r="66" spans="1:7" ht="52.8">
      <c r="A66" s="45" t="s">
        <v>61</v>
      </c>
      <c r="B66" s="51" t="s">
        <v>59</v>
      </c>
      <c r="C66" s="52" t="s">
        <v>309</v>
      </c>
      <c r="D66" s="46" t="s">
        <v>6</v>
      </c>
      <c r="E66" s="51" t="s">
        <v>161</v>
      </c>
      <c r="F66" s="407"/>
      <c r="G66" s="49">
        <f t="shared" si="0"/>
        <v>0</v>
      </c>
    </row>
    <row r="67" spans="1:7">
      <c r="A67" s="45"/>
      <c r="B67" s="50"/>
      <c r="C67" s="47"/>
      <c r="D67" s="50"/>
      <c r="E67" s="51"/>
      <c r="F67" s="407"/>
      <c r="G67" s="49"/>
    </row>
    <row r="68" spans="1:7">
      <c r="A68" s="45"/>
      <c r="B68" s="50"/>
      <c r="C68" s="55" t="s">
        <v>7</v>
      </c>
      <c r="D68" s="50"/>
      <c r="E68" s="51"/>
      <c r="F68" s="407"/>
      <c r="G68" s="21">
        <f>SUM(G56:G67)</f>
        <v>0</v>
      </c>
    </row>
    <row r="69" spans="1:7">
      <c r="A69" s="45"/>
      <c r="B69" s="50"/>
      <c r="C69" s="55"/>
      <c r="D69" s="50"/>
      <c r="E69" s="51"/>
      <c r="F69" s="407"/>
      <c r="G69" s="21"/>
    </row>
    <row r="70" spans="1:7">
      <c r="A70" s="45"/>
      <c r="B70" s="50"/>
      <c r="C70" s="55"/>
      <c r="D70" s="50"/>
      <c r="E70" s="51"/>
      <c r="F70" s="407"/>
      <c r="G70" s="21"/>
    </row>
    <row r="71" spans="1:7">
      <c r="A71" s="45"/>
      <c r="B71" s="50"/>
      <c r="C71" s="50"/>
      <c r="D71" s="50"/>
      <c r="E71" s="51"/>
      <c r="F71" s="407"/>
      <c r="G71" s="19"/>
    </row>
    <row r="72" spans="1:7">
      <c r="A72" s="56" t="s">
        <v>13</v>
      </c>
      <c r="B72" s="50"/>
      <c r="C72" s="55" t="s">
        <v>8</v>
      </c>
      <c r="D72" s="50"/>
      <c r="E72" s="51"/>
      <c r="F72" s="407"/>
      <c r="G72" s="19"/>
    </row>
    <row r="73" spans="1:7">
      <c r="A73" s="45"/>
      <c r="B73" s="50"/>
      <c r="C73" s="50"/>
      <c r="D73" s="50"/>
      <c r="E73" s="51"/>
      <c r="F73" s="407"/>
      <c r="G73" s="19"/>
    </row>
    <row r="74" spans="1:7" ht="52.8">
      <c r="A74" s="45" t="s">
        <v>22</v>
      </c>
      <c r="B74" s="50" t="s">
        <v>254</v>
      </c>
      <c r="C74" s="52" t="s">
        <v>255</v>
      </c>
      <c r="D74" s="46" t="s">
        <v>6</v>
      </c>
      <c r="E74" s="51" t="s">
        <v>314</v>
      </c>
      <c r="F74" s="407"/>
      <c r="G74" s="49">
        <f t="shared" ref="G74:G90" si="1">ROUND(E74*F74,2)</f>
        <v>0</v>
      </c>
    </row>
    <row r="75" spans="1:7">
      <c r="A75" s="45"/>
      <c r="B75" s="50"/>
      <c r="C75" s="50"/>
      <c r="D75" s="50"/>
      <c r="E75" s="51"/>
      <c r="F75" s="407"/>
      <c r="G75" s="49"/>
    </row>
    <row r="76" spans="1:7" ht="52.8">
      <c r="A76" s="45" t="s">
        <v>23</v>
      </c>
      <c r="B76" s="50" t="s">
        <v>76</v>
      </c>
      <c r="C76" s="52" t="s">
        <v>315</v>
      </c>
      <c r="D76" s="46" t="s">
        <v>9</v>
      </c>
      <c r="E76" s="51" t="s">
        <v>316</v>
      </c>
      <c r="F76" s="407"/>
      <c r="G76" s="49">
        <f t="shared" si="1"/>
        <v>0</v>
      </c>
    </row>
    <row r="77" spans="1:7">
      <c r="A77" s="45"/>
      <c r="B77" s="50"/>
      <c r="C77" s="50"/>
      <c r="D77" s="50"/>
      <c r="E77" s="51"/>
      <c r="F77" s="407"/>
      <c r="G77" s="49"/>
    </row>
    <row r="78" spans="1:7" ht="39.6">
      <c r="A78" s="45" t="s">
        <v>24</v>
      </c>
      <c r="B78" s="50" t="s">
        <v>28</v>
      </c>
      <c r="C78" s="47" t="s">
        <v>78</v>
      </c>
      <c r="D78" s="50" t="s">
        <v>9</v>
      </c>
      <c r="E78" s="51" t="s">
        <v>720</v>
      </c>
      <c r="F78" s="407"/>
      <c r="G78" s="49">
        <f t="shared" si="1"/>
        <v>0</v>
      </c>
    </row>
    <row r="79" spans="1:7">
      <c r="A79" s="45"/>
      <c r="B79" s="50"/>
      <c r="C79" s="50"/>
      <c r="D79" s="50"/>
      <c r="E79" s="51"/>
      <c r="F79" s="407"/>
      <c r="G79" s="49"/>
    </row>
    <row r="80" spans="1:7" ht="52.8">
      <c r="A80" s="45" t="s">
        <v>25</v>
      </c>
      <c r="B80" s="50" t="s">
        <v>77</v>
      </c>
      <c r="C80" s="52" t="s">
        <v>317</v>
      </c>
      <c r="D80" s="50" t="s">
        <v>9</v>
      </c>
      <c r="E80" s="51" t="s">
        <v>244</v>
      </c>
      <c r="F80" s="407"/>
      <c r="G80" s="49">
        <f t="shared" si="1"/>
        <v>0</v>
      </c>
    </row>
    <row r="81" spans="1:7">
      <c r="A81" s="45"/>
      <c r="B81" s="50"/>
      <c r="C81" s="50"/>
      <c r="D81" s="50"/>
      <c r="E81" s="51"/>
      <c r="F81" s="407"/>
      <c r="G81" s="49"/>
    </row>
    <row r="82" spans="1:7" ht="39.6">
      <c r="A82" s="45" t="s">
        <v>26</v>
      </c>
      <c r="B82" s="50" t="s">
        <v>29</v>
      </c>
      <c r="C82" s="47" t="s">
        <v>318</v>
      </c>
      <c r="D82" s="50" t="s">
        <v>6</v>
      </c>
      <c r="E82" s="51" t="s">
        <v>321</v>
      </c>
      <c r="F82" s="407"/>
      <c r="G82" s="49">
        <f t="shared" si="1"/>
        <v>0</v>
      </c>
    </row>
    <row r="83" spans="1:7">
      <c r="A83" s="45"/>
      <c r="B83" s="50"/>
      <c r="C83" s="47"/>
      <c r="D83" s="50"/>
      <c r="E83" s="51"/>
      <c r="F83" s="407"/>
      <c r="G83" s="49"/>
    </row>
    <row r="84" spans="1:7" ht="52.8">
      <c r="A84" s="45" t="s">
        <v>27</v>
      </c>
      <c r="B84" s="50" t="s">
        <v>30</v>
      </c>
      <c r="C84" s="47" t="s">
        <v>176</v>
      </c>
      <c r="D84" s="50" t="s">
        <v>6</v>
      </c>
      <c r="E84" s="51" t="s">
        <v>319</v>
      </c>
      <c r="F84" s="407"/>
      <c r="G84" s="49">
        <f t="shared" si="1"/>
        <v>0</v>
      </c>
    </row>
    <row r="85" spans="1:7">
      <c r="A85" s="45"/>
      <c r="B85" s="50"/>
      <c r="C85" s="50"/>
      <c r="D85" s="50"/>
      <c r="E85" s="51"/>
      <c r="F85" s="407"/>
      <c r="G85" s="49"/>
    </row>
    <row r="86" spans="1:7" ht="26.4">
      <c r="A86" s="45" t="s">
        <v>138</v>
      </c>
      <c r="B86" s="50" t="s">
        <v>31</v>
      </c>
      <c r="C86" s="47" t="s">
        <v>35</v>
      </c>
      <c r="D86" s="50" t="s">
        <v>6</v>
      </c>
      <c r="E86" s="51" t="s">
        <v>319</v>
      </c>
      <c r="F86" s="407"/>
      <c r="G86" s="49">
        <f t="shared" si="1"/>
        <v>0</v>
      </c>
    </row>
    <row r="87" spans="1:7">
      <c r="A87" s="45"/>
      <c r="B87" s="51"/>
      <c r="C87" s="50"/>
      <c r="D87" s="50"/>
      <c r="E87" s="51"/>
      <c r="F87" s="407"/>
      <c r="G87" s="49"/>
    </row>
    <row r="88" spans="1:7" ht="40.200000000000003">
      <c r="A88" s="45" t="s">
        <v>139</v>
      </c>
      <c r="B88" s="129" t="s">
        <v>320</v>
      </c>
      <c r="C88" s="46" t="s">
        <v>721</v>
      </c>
      <c r="D88" s="50" t="s">
        <v>9</v>
      </c>
      <c r="E88" s="51" t="s">
        <v>244</v>
      </c>
      <c r="F88" s="407"/>
      <c r="G88" s="49">
        <f t="shared" si="1"/>
        <v>0</v>
      </c>
    </row>
    <row r="89" spans="1:7">
      <c r="A89" s="45"/>
      <c r="B89" s="129"/>
      <c r="C89" s="46"/>
      <c r="D89" s="50"/>
      <c r="E89" s="51"/>
      <c r="F89" s="407"/>
      <c r="G89" s="49"/>
    </row>
    <row r="90" spans="1:7" ht="42">
      <c r="A90" s="45" t="s">
        <v>140</v>
      </c>
      <c r="B90" s="51" t="s">
        <v>579</v>
      </c>
      <c r="C90" s="65" t="s">
        <v>578</v>
      </c>
      <c r="D90" s="46" t="s">
        <v>6</v>
      </c>
      <c r="E90" s="51" t="s">
        <v>321</v>
      </c>
      <c r="F90" s="407"/>
      <c r="G90" s="49">
        <f t="shared" si="1"/>
        <v>0</v>
      </c>
    </row>
    <row r="91" spans="1:7">
      <c r="A91" s="45"/>
      <c r="B91" s="50"/>
      <c r="C91" s="50"/>
      <c r="D91" s="50"/>
      <c r="E91" s="51"/>
      <c r="F91" s="407"/>
      <c r="G91" s="19"/>
    </row>
    <row r="92" spans="1:7">
      <c r="A92" s="45"/>
      <c r="B92" s="50"/>
      <c r="C92" s="50"/>
      <c r="D92" s="50"/>
      <c r="E92" s="51"/>
      <c r="F92" s="407"/>
      <c r="G92" s="19"/>
    </row>
    <row r="93" spans="1:7">
      <c r="A93" s="45"/>
      <c r="B93" s="50"/>
      <c r="C93" s="55" t="s">
        <v>10</v>
      </c>
      <c r="D93" s="50"/>
      <c r="E93" s="51"/>
      <c r="F93" s="407"/>
      <c r="G93" s="21">
        <f>SUM(G74:G90)</f>
        <v>0</v>
      </c>
    </row>
    <row r="94" spans="1:7">
      <c r="A94" s="45"/>
      <c r="B94" s="50"/>
      <c r="C94" s="55"/>
      <c r="D94" s="50"/>
      <c r="E94" s="51"/>
      <c r="F94" s="407"/>
      <c r="G94" s="21"/>
    </row>
    <row r="95" spans="1:7">
      <c r="A95" s="45"/>
      <c r="B95" s="50"/>
      <c r="C95" s="55"/>
      <c r="D95" s="50"/>
      <c r="E95" s="51"/>
      <c r="F95" s="407"/>
      <c r="G95" s="21"/>
    </row>
    <row r="96" spans="1:7">
      <c r="A96" s="45"/>
      <c r="B96" s="50"/>
      <c r="C96" s="50"/>
      <c r="D96" s="50"/>
      <c r="E96" s="51"/>
      <c r="F96" s="407"/>
      <c r="G96" s="19"/>
    </row>
    <row r="97" spans="1:7">
      <c r="A97" s="56" t="s">
        <v>14</v>
      </c>
      <c r="B97" s="50"/>
      <c r="C97" s="55" t="s">
        <v>38</v>
      </c>
      <c r="D97" s="50"/>
      <c r="E97" s="51"/>
      <c r="F97" s="407"/>
      <c r="G97" s="19"/>
    </row>
    <row r="98" spans="1:7">
      <c r="A98" s="45"/>
      <c r="B98" s="50"/>
      <c r="C98" s="50"/>
      <c r="D98" s="50"/>
      <c r="E98" s="51"/>
      <c r="F98" s="407"/>
      <c r="G98" s="19"/>
    </row>
    <row r="99" spans="1:7" ht="42" customHeight="1">
      <c r="A99" s="45" t="s">
        <v>39</v>
      </c>
      <c r="B99" s="50" t="s">
        <v>202</v>
      </c>
      <c r="C99" s="47" t="s">
        <v>793</v>
      </c>
      <c r="D99" s="50" t="s">
        <v>9</v>
      </c>
      <c r="E99" s="51" t="s">
        <v>242</v>
      </c>
      <c r="F99" s="407"/>
      <c r="G99" s="49">
        <f t="shared" ref="G99:G117" si="2">ROUND(E99*F99,2)</f>
        <v>0</v>
      </c>
    </row>
    <row r="100" spans="1:7">
      <c r="A100" s="45"/>
      <c r="B100" s="50"/>
      <c r="C100" s="47"/>
      <c r="D100" s="50"/>
      <c r="E100" s="51"/>
      <c r="F100" s="407"/>
      <c r="G100" s="49"/>
    </row>
    <row r="101" spans="1:7" ht="43.5" customHeight="1">
      <c r="A101" s="45" t="s">
        <v>266</v>
      </c>
      <c r="B101" s="50" t="s">
        <v>325</v>
      </c>
      <c r="C101" s="57" t="s">
        <v>794</v>
      </c>
      <c r="D101" s="50" t="s">
        <v>9</v>
      </c>
      <c r="E101" s="51" t="s">
        <v>722</v>
      </c>
      <c r="F101" s="407"/>
      <c r="G101" s="49">
        <f t="shared" si="2"/>
        <v>0</v>
      </c>
    </row>
    <row r="102" spans="1:7">
      <c r="A102" s="45"/>
      <c r="B102" s="50"/>
      <c r="C102" s="47"/>
      <c r="D102" s="50"/>
      <c r="E102" s="51"/>
      <c r="F102" s="407"/>
      <c r="G102" s="49"/>
    </row>
    <row r="103" spans="1:7" ht="26.4">
      <c r="A103" s="45" t="s">
        <v>267</v>
      </c>
      <c r="B103" s="50" t="s">
        <v>59</v>
      </c>
      <c r="C103" s="47" t="s">
        <v>79</v>
      </c>
      <c r="D103" s="50" t="s">
        <v>6</v>
      </c>
      <c r="E103" s="51" t="s">
        <v>324</v>
      </c>
      <c r="F103" s="407"/>
      <c r="G103" s="49">
        <f t="shared" si="2"/>
        <v>0</v>
      </c>
    </row>
    <row r="104" spans="1:7">
      <c r="A104" s="45"/>
      <c r="B104" s="50"/>
      <c r="C104" s="47"/>
      <c r="D104" s="50"/>
      <c r="E104" s="51"/>
      <c r="F104" s="407"/>
      <c r="G104" s="49"/>
    </row>
    <row r="105" spans="1:7" ht="42" customHeight="1">
      <c r="A105" s="45" t="s">
        <v>40</v>
      </c>
      <c r="B105" s="50" t="s">
        <v>707</v>
      </c>
      <c r="C105" s="52" t="s">
        <v>844</v>
      </c>
      <c r="D105" s="46" t="s">
        <v>6</v>
      </c>
      <c r="E105" s="51" t="s">
        <v>322</v>
      </c>
      <c r="F105" s="407"/>
      <c r="G105" s="49">
        <f t="shared" si="2"/>
        <v>0</v>
      </c>
    </row>
    <row r="106" spans="1:7">
      <c r="A106" s="45"/>
      <c r="B106" s="50"/>
      <c r="C106" s="47"/>
      <c r="D106" s="50"/>
      <c r="E106" s="51"/>
      <c r="F106" s="407"/>
      <c r="G106" s="49"/>
    </row>
    <row r="107" spans="1:7" ht="30.75" customHeight="1">
      <c r="A107" s="45" t="s">
        <v>41</v>
      </c>
      <c r="B107" s="50" t="s">
        <v>708</v>
      </c>
      <c r="C107" s="47" t="s">
        <v>845</v>
      </c>
      <c r="D107" s="46" t="s">
        <v>6</v>
      </c>
      <c r="E107" s="51" t="s">
        <v>322</v>
      </c>
      <c r="F107" s="407"/>
      <c r="G107" s="49">
        <f t="shared" si="2"/>
        <v>0</v>
      </c>
    </row>
    <row r="108" spans="1:7">
      <c r="A108" s="45"/>
      <c r="B108" s="50"/>
      <c r="C108" s="47"/>
      <c r="D108" s="50"/>
      <c r="E108" s="51"/>
      <c r="F108" s="407"/>
      <c r="G108" s="49"/>
    </row>
    <row r="109" spans="1:7" ht="52.8">
      <c r="A109" s="45" t="s">
        <v>80</v>
      </c>
      <c r="B109" s="50" t="s">
        <v>723</v>
      </c>
      <c r="C109" s="47" t="s">
        <v>846</v>
      </c>
      <c r="D109" s="46" t="s">
        <v>6</v>
      </c>
      <c r="E109" s="51" t="s">
        <v>323</v>
      </c>
      <c r="F109" s="407"/>
      <c r="G109" s="49">
        <f t="shared" si="2"/>
        <v>0</v>
      </c>
    </row>
    <row r="110" spans="1:7">
      <c r="A110" s="45"/>
      <c r="B110" s="50"/>
      <c r="C110" s="47"/>
      <c r="D110" s="50"/>
      <c r="E110" s="51"/>
      <c r="F110" s="407"/>
      <c r="G110" s="49"/>
    </row>
    <row r="111" spans="1:7" ht="66">
      <c r="A111" s="45" t="s">
        <v>89</v>
      </c>
      <c r="B111" s="50" t="s">
        <v>724</v>
      </c>
      <c r="C111" s="47" t="s">
        <v>849</v>
      </c>
      <c r="D111" s="46" t="s">
        <v>5</v>
      </c>
      <c r="E111" s="51" t="s">
        <v>302</v>
      </c>
      <c r="F111" s="407"/>
      <c r="G111" s="49">
        <f t="shared" si="2"/>
        <v>0</v>
      </c>
    </row>
    <row r="112" spans="1:7">
      <c r="A112" s="45"/>
      <c r="B112" s="50"/>
      <c r="C112" s="47"/>
      <c r="D112" s="46"/>
      <c r="E112" s="51"/>
      <c r="F112" s="407"/>
      <c r="G112" s="49"/>
    </row>
    <row r="113" spans="1:7" ht="26.4">
      <c r="A113" s="45" t="s">
        <v>90</v>
      </c>
      <c r="B113" s="50" t="s">
        <v>726</v>
      </c>
      <c r="C113" s="47" t="s">
        <v>727</v>
      </c>
      <c r="D113" s="46" t="s">
        <v>6</v>
      </c>
      <c r="E113" s="51" t="s">
        <v>322</v>
      </c>
      <c r="F113" s="407"/>
      <c r="G113" s="49">
        <f t="shared" si="2"/>
        <v>0</v>
      </c>
    </row>
    <row r="114" spans="1:7">
      <c r="A114" s="45"/>
      <c r="B114" s="50"/>
      <c r="C114" s="47"/>
      <c r="D114" s="46"/>
      <c r="E114" s="51"/>
      <c r="F114" s="407"/>
      <c r="G114" s="49"/>
    </row>
    <row r="115" spans="1:7" ht="120.75" customHeight="1">
      <c r="A115" s="58" t="s">
        <v>148</v>
      </c>
      <c r="B115" s="51" t="s">
        <v>59</v>
      </c>
      <c r="C115" s="54" t="s">
        <v>301</v>
      </c>
      <c r="D115" s="46" t="s">
        <v>11</v>
      </c>
      <c r="E115" s="48" t="s">
        <v>801</v>
      </c>
      <c r="F115" s="407"/>
      <c r="G115" s="49">
        <f t="shared" si="2"/>
        <v>0</v>
      </c>
    </row>
    <row r="116" spans="1:7">
      <c r="A116" s="45"/>
      <c r="B116" s="50"/>
      <c r="C116" s="47"/>
      <c r="D116" s="46"/>
      <c r="E116" s="51"/>
      <c r="F116" s="407"/>
      <c r="G116" s="49"/>
    </row>
    <row r="117" spans="1:7" ht="56.25" customHeight="1">
      <c r="A117" s="45" t="s">
        <v>713</v>
      </c>
      <c r="B117" s="51" t="s">
        <v>725</v>
      </c>
      <c r="C117" s="47" t="s">
        <v>147</v>
      </c>
      <c r="D117" s="46" t="s">
        <v>5</v>
      </c>
      <c r="E117" s="51" t="s">
        <v>161</v>
      </c>
      <c r="F117" s="407"/>
      <c r="G117" s="49">
        <f t="shared" si="2"/>
        <v>0</v>
      </c>
    </row>
    <row r="118" spans="1:7">
      <c r="A118" s="45"/>
      <c r="B118" s="50"/>
      <c r="C118" s="47"/>
      <c r="D118" s="50"/>
      <c r="E118" s="51"/>
      <c r="F118" s="407"/>
      <c r="G118" s="49"/>
    </row>
    <row r="119" spans="1:7" ht="26.4">
      <c r="A119" s="45"/>
      <c r="B119" s="50"/>
      <c r="C119" s="148" t="s">
        <v>43</v>
      </c>
      <c r="D119" s="148"/>
      <c r="E119" s="51"/>
      <c r="F119" s="407"/>
      <c r="G119" s="21">
        <f>SUM(G99:G117)</f>
        <v>0</v>
      </c>
    </row>
    <row r="120" spans="1:7">
      <c r="A120" s="45"/>
      <c r="B120" s="50"/>
      <c r="C120" s="148"/>
      <c r="D120" s="148"/>
      <c r="E120" s="51"/>
      <c r="F120" s="407"/>
      <c r="G120" s="21"/>
    </row>
    <row r="121" spans="1:7">
      <c r="A121" s="45"/>
      <c r="B121" s="50"/>
      <c r="C121" s="148"/>
      <c r="D121" s="148"/>
      <c r="E121" s="51"/>
      <c r="F121" s="407"/>
      <c r="G121" s="21"/>
    </row>
    <row r="122" spans="1:7">
      <c r="A122" s="45"/>
      <c r="B122" s="50"/>
      <c r="C122" s="50"/>
      <c r="D122" s="50"/>
      <c r="E122" s="51"/>
      <c r="F122" s="407"/>
      <c r="G122" s="19"/>
    </row>
    <row r="123" spans="1:7" ht="26.4">
      <c r="A123" s="56" t="s">
        <v>15</v>
      </c>
      <c r="B123" s="50"/>
      <c r="C123" s="55" t="s">
        <v>268</v>
      </c>
      <c r="D123" s="50"/>
      <c r="E123" s="51"/>
      <c r="F123" s="407"/>
      <c r="G123" s="19"/>
    </row>
    <row r="124" spans="1:7">
      <c r="A124" s="45"/>
      <c r="B124" s="50"/>
      <c r="C124" s="47"/>
      <c r="D124" s="50"/>
      <c r="E124" s="51"/>
      <c r="F124" s="407"/>
      <c r="G124" s="49"/>
    </row>
    <row r="125" spans="1:7" ht="52.8">
      <c r="A125" s="45" t="s">
        <v>44</v>
      </c>
      <c r="B125" s="50" t="s">
        <v>184</v>
      </c>
      <c r="C125" s="47" t="s">
        <v>808</v>
      </c>
      <c r="D125" s="46" t="s">
        <v>11</v>
      </c>
      <c r="E125" s="51" t="s">
        <v>151</v>
      </c>
      <c r="F125" s="407"/>
      <c r="G125" s="49">
        <f t="shared" ref="G125:G143" si="3">ROUND(E125*F125,2)</f>
        <v>0</v>
      </c>
    </row>
    <row r="126" spans="1:7">
      <c r="A126" s="45"/>
      <c r="B126" s="50"/>
      <c r="C126" s="47"/>
      <c r="D126" s="46"/>
      <c r="E126" s="51"/>
      <c r="F126" s="407"/>
      <c r="G126" s="49"/>
    </row>
    <row r="127" spans="1:7" ht="39.6">
      <c r="A127" s="45" t="s">
        <v>45</v>
      </c>
      <c r="B127" s="50" t="s">
        <v>270</v>
      </c>
      <c r="C127" s="47" t="s">
        <v>271</v>
      </c>
      <c r="D127" s="46" t="s">
        <v>11</v>
      </c>
      <c r="E127" s="51" t="s">
        <v>151</v>
      </c>
      <c r="F127" s="407"/>
      <c r="G127" s="49">
        <f t="shared" si="3"/>
        <v>0</v>
      </c>
    </row>
    <row r="128" spans="1:7">
      <c r="A128" s="45"/>
      <c r="B128" s="50"/>
      <c r="C128" s="47"/>
      <c r="D128" s="46"/>
      <c r="E128" s="51"/>
      <c r="F128" s="407"/>
      <c r="G128" s="49"/>
    </row>
    <row r="129" spans="1:7" ht="41.25" customHeight="1">
      <c r="A129" s="45" t="s">
        <v>133</v>
      </c>
      <c r="B129" s="50" t="s">
        <v>126</v>
      </c>
      <c r="C129" s="47" t="s">
        <v>329</v>
      </c>
      <c r="D129" s="46" t="s">
        <v>5</v>
      </c>
      <c r="E129" s="51" t="s">
        <v>256</v>
      </c>
      <c r="F129" s="407"/>
      <c r="G129" s="49">
        <f t="shared" si="3"/>
        <v>0</v>
      </c>
    </row>
    <row r="130" spans="1:7">
      <c r="A130" s="45"/>
      <c r="B130" s="50"/>
      <c r="C130" s="47"/>
      <c r="D130" s="46"/>
      <c r="E130" s="51"/>
      <c r="F130" s="407"/>
      <c r="G130" s="49"/>
    </row>
    <row r="131" spans="1:7" ht="39.6">
      <c r="A131" s="45" t="s">
        <v>46</v>
      </c>
      <c r="B131" s="50" t="s">
        <v>127</v>
      </c>
      <c r="C131" s="47" t="s">
        <v>328</v>
      </c>
      <c r="D131" s="46" t="s">
        <v>5</v>
      </c>
      <c r="E131" s="51" t="s">
        <v>256</v>
      </c>
      <c r="F131" s="407"/>
      <c r="G131" s="49">
        <f t="shared" si="3"/>
        <v>0</v>
      </c>
    </row>
    <row r="132" spans="1:7">
      <c r="A132" s="45"/>
      <c r="B132" s="50"/>
      <c r="C132" s="47"/>
      <c r="D132" s="46"/>
      <c r="E132" s="51"/>
      <c r="F132" s="407"/>
      <c r="G132" s="49"/>
    </row>
    <row r="133" spans="1:7" ht="52.8">
      <c r="A133" s="45" t="s">
        <v>47</v>
      </c>
      <c r="B133" s="50" t="s">
        <v>177</v>
      </c>
      <c r="C133" s="47" t="s">
        <v>178</v>
      </c>
      <c r="D133" s="46" t="s">
        <v>5</v>
      </c>
      <c r="E133" s="51" t="s">
        <v>327</v>
      </c>
      <c r="F133" s="407"/>
      <c r="G133" s="49">
        <f t="shared" si="3"/>
        <v>0</v>
      </c>
    </row>
    <row r="134" spans="1:7">
      <c r="A134" s="45"/>
      <c r="B134" s="50"/>
      <c r="C134" s="47"/>
      <c r="D134" s="46"/>
      <c r="E134" s="51"/>
      <c r="F134" s="407"/>
      <c r="G134" s="49"/>
    </row>
    <row r="135" spans="1:7" ht="68.25" customHeight="1">
      <c r="A135" s="45" t="s">
        <v>94</v>
      </c>
      <c r="B135" s="50" t="s">
        <v>770</v>
      </c>
      <c r="C135" s="127" t="s">
        <v>762</v>
      </c>
      <c r="D135" s="128" t="s">
        <v>9</v>
      </c>
      <c r="E135" s="45" t="s">
        <v>798</v>
      </c>
      <c r="F135" s="408"/>
      <c r="G135" s="49">
        <f t="shared" si="3"/>
        <v>0</v>
      </c>
    </row>
    <row r="136" spans="1:7">
      <c r="A136" s="45"/>
      <c r="B136" s="129"/>
      <c r="C136" s="67"/>
      <c r="D136" s="67"/>
      <c r="E136" s="67"/>
      <c r="F136" s="408"/>
      <c r="G136" s="49"/>
    </row>
    <row r="137" spans="1:7" ht="52.8">
      <c r="A137" s="45" t="s">
        <v>95</v>
      </c>
      <c r="B137" s="51" t="s">
        <v>771</v>
      </c>
      <c r="C137" s="65" t="s">
        <v>773</v>
      </c>
      <c r="D137" s="129" t="s">
        <v>9</v>
      </c>
      <c r="E137" s="58" t="s">
        <v>797</v>
      </c>
      <c r="F137" s="408"/>
      <c r="G137" s="49">
        <f t="shared" si="3"/>
        <v>0</v>
      </c>
    </row>
    <row r="138" spans="1:7">
      <c r="A138" s="45"/>
      <c r="B138" s="51"/>
      <c r="C138" s="47"/>
      <c r="D138" s="129"/>
      <c r="E138" s="129"/>
      <c r="F138" s="408"/>
      <c r="G138" s="49"/>
    </row>
    <row r="139" spans="1:7" ht="39.6">
      <c r="A139" s="45" t="s">
        <v>134</v>
      </c>
      <c r="B139" s="51" t="s">
        <v>59</v>
      </c>
      <c r="C139" s="52" t="s">
        <v>777</v>
      </c>
      <c r="D139" s="58" t="s">
        <v>9</v>
      </c>
      <c r="E139" s="58" t="s">
        <v>800</v>
      </c>
      <c r="F139" s="408"/>
      <c r="G139" s="49">
        <f t="shared" si="3"/>
        <v>0</v>
      </c>
    </row>
    <row r="140" spans="1:7">
      <c r="A140" s="45"/>
      <c r="B140" s="51"/>
      <c r="C140" s="47"/>
      <c r="D140" s="129"/>
      <c r="E140" s="129"/>
      <c r="F140" s="408"/>
      <c r="G140" s="49"/>
    </row>
    <row r="141" spans="1:7" ht="39.6">
      <c r="A141" s="45" t="s">
        <v>96</v>
      </c>
      <c r="B141" s="51" t="s">
        <v>774</v>
      </c>
      <c r="C141" s="66" t="s">
        <v>775</v>
      </c>
      <c r="D141" s="58" t="s">
        <v>9</v>
      </c>
      <c r="E141" s="58" t="s">
        <v>799</v>
      </c>
      <c r="F141" s="408"/>
      <c r="G141" s="49">
        <f t="shared" si="3"/>
        <v>0</v>
      </c>
    </row>
    <row r="142" spans="1:7">
      <c r="A142" s="45"/>
      <c r="B142" s="51"/>
      <c r="C142" s="47"/>
      <c r="D142" s="46"/>
      <c r="E142" s="51"/>
      <c r="F142" s="407"/>
      <c r="G142" s="49"/>
    </row>
    <row r="143" spans="1:7" ht="79.5" customHeight="1">
      <c r="A143" s="45" t="s">
        <v>97</v>
      </c>
      <c r="B143" s="51" t="s">
        <v>59</v>
      </c>
      <c r="C143" s="52" t="s">
        <v>758</v>
      </c>
      <c r="D143" s="46" t="s">
        <v>11</v>
      </c>
      <c r="E143" s="51" t="s">
        <v>82</v>
      </c>
      <c r="F143" s="408"/>
      <c r="G143" s="49">
        <f t="shared" si="3"/>
        <v>0</v>
      </c>
    </row>
    <row r="144" spans="1:7">
      <c r="A144" s="45"/>
      <c r="B144" s="50"/>
      <c r="C144" s="50"/>
      <c r="D144" s="50"/>
      <c r="E144" s="51"/>
      <c r="F144" s="407"/>
      <c r="G144" s="19"/>
    </row>
    <row r="145" spans="1:7" ht="26.4">
      <c r="A145" s="45"/>
      <c r="B145" s="50"/>
      <c r="C145" s="55" t="s">
        <v>269</v>
      </c>
      <c r="D145" s="50"/>
      <c r="E145" s="51"/>
      <c r="F145" s="407"/>
      <c r="G145" s="21">
        <f>SUM(G124:G143)</f>
        <v>0</v>
      </c>
    </row>
    <row r="146" spans="1:7">
      <c r="A146" s="45"/>
      <c r="B146" s="50"/>
      <c r="C146" s="50"/>
      <c r="D146" s="50"/>
      <c r="E146" s="51"/>
      <c r="F146" s="407"/>
      <c r="G146" s="19"/>
    </row>
    <row r="147" spans="1:7">
      <c r="A147" s="56" t="s">
        <v>16</v>
      </c>
      <c r="B147" s="50"/>
      <c r="C147" s="55" t="s">
        <v>48</v>
      </c>
      <c r="D147" s="50"/>
      <c r="E147" s="51"/>
      <c r="F147" s="407"/>
      <c r="G147" s="19"/>
    </row>
    <row r="148" spans="1:7">
      <c r="A148" s="45"/>
      <c r="B148" s="50"/>
      <c r="C148" s="50"/>
      <c r="D148" s="50"/>
      <c r="E148" s="51"/>
      <c r="F148" s="407"/>
      <c r="G148" s="19"/>
    </row>
    <row r="149" spans="1:7" ht="39.6">
      <c r="A149" s="45" t="s">
        <v>50</v>
      </c>
      <c r="B149" s="50" t="s">
        <v>55</v>
      </c>
      <c r="C149" s="47" t="s">
        <v>56</v>
      </c>
      <c r="D149" s="50" t="s">
        <v>11</v>
      </c>
      <c r="E149" s="51" t="s">
        <v>151</v>
      </c>
      <c r="F149" s="407"/>
      <c r="G149" s="49">
        <f t="shared" ref="G149:G165" si="4">ROUND(E149*F149,2)</f>
        <v>0</v>
      </c>
    </row>
    <row r="150" spans="1:7">
      <c r="A150" s="45"/>
      <c r="B150" s="50"/>
      <c r="C150" s="47"/>
      <c r="D150" s="50"/>
      <c r="E150" s="51"/>
      <c r="F150" s="407"/>
      <c r="G150" s="49"/>
    </row>
    <row r="151" spans="1:7" ht="52.8">
      <c r="A151" s="45" t="s">
        <v>51</v>
      </c>
      <c r="B151" s="50" t="s">
        <v>146</v>
      </c>
      <c r="C151" s="47" t="s">
        <v>144</v>
      </c>
      <c r="D151" s="46" t="s">
        <v>11</v>
      </c>
      <c r="E151" s="51" t="s">
        <v>151</v>
      </c>
      <c r="F151" s="407"/>
      <c r="G151" s="49">
        <f t="shared" si="4"/>
        <v>0</v>
      </c>
    </row>
    <row r="152" spans="1:7">
      <c r="A152" s="45"/>
      <c r="B152" s="50"/>
      <c r="C152" s="47"/>
      <c r="D152" s="46"/>
      <c r="E152" s="51"/>
      <c r="F152" s="407"/>
      <c r="G152" s="49"/>
    </row>
    <row r="153" spans="1:7" ht="66">
      <c r="A153" s="45" t="s">
        <v>108</v>
      </c>
      <c r="B153" s="50" t="s">
        <v>145</v>
      </c>
      <c r="C153" s="47" t="s">
        <v>338</v>
      </c>
      <c r="D153" s="50" t="s">
        <v>11</v>
      </c>
      <c r="E153" s="51" t="s">
        <v>207</v>
      </c>
      <c r="F153" s="407"/>
      <c r="G153" s="49">
        <f t="shared" si="4"/>
        <v>0</v>
      </c>
    </row>
    <row r="154" spans="1:7">
      <c r="A154" s="45"/>
      <c r="B154" s="50"/>
      <c r="C154" s="47"/>
      <c r="D154" s="46"/>
      <c r="E154" s="51"/>
      <c r="F154" s="407"/>
      <c r="G154" s="49"/>
    </row>
    <row r="155" spans="1:7" ht="26.4">
      <c r="A155" s="45" t="s">
        <v>52</v>
      </c>
      <c r="B155" s="51" t="s">
        <v>59</v>
      </c>
      <c r="C155" s="47" t="s">
        <v>330</v>
      </c>
      <c r="D155" s="46" t="s">
        <v>11</v>
      </c>
      <c r="E155" s="51" t="s">
        <v>151</v>
      </c>
      <c r="F155" s="407"/>
      <c r="G155" s="49">
        <f t="shared" si="4"/>
        <v>0</v>
      </c>
    </row>
    <row r="156" spans="1:7">
      <c r="A156" s="45"/>
      <c r="B156" s="51"/>
      <c r="C156" s="47"/>
      <c r="D156" s="46"/>
      <c r="E156" s="51"/>
      <c r="F156" s="407"/>
      <c r="G156" s="49"/>
    </row>
    <row r="157" spans="1:7" ht="93.75" customHeight="1">
      <c r="A157" s="45" t="s">
        <v>53</v>
      </c>
      <c r="B157" s="51" t="s">
        <v>59</v>
      </c>
      <c r="C157" s="65" t="s">
        <v>343</v>
      </c>
      <c r="D157" s="46" t="s">
        <v>5</v>
      </c>
      <c r="E157" s="51" t="s">
        <v>342</v>
      </c>
      <c r="F157" s="407"/>
      <c r="G157" s="49">
        <f t="shared" si="4"/>
        <v>0</v>
      </c>
    </row>
    <row r="158" spans="1:7">
      <c r="A158" s="45"/>
      <c r="B158" s="51"/>
      <c r="C158" s="47"/>
      <c r="D158" s="46"/>
      <c r="E158" s="51"/>
      <c r="F158" s="407"/>
      <c r="G158" s="49"/>
    </row>
    <row r="159" spans="1:7" ht="94.8">
      <c r="A159" s="45" t="s">
        <v>54</v>
      </c>
      <c r="B159" s="51" t="s">
        <v>59</v>
      </c>
      <c r="C159" s="65" t="s">
        <v>341</v>
      </c>
      <c r="D159" s="46" t="s">
        <v>5</v>
      </c>
      <c r="E159" s="51" t="s">
        <v>151</v>
      </c>
      <c r="F159" s="407"/>
      <c r="G159" s="49">
        <f t="shared" si="4"/>
        <v>0</v>
      </c>
    </row>
    <row r="160" spans="1:7">
      <c r="A160" s="45"/>
      <c r="B160" s="50"/>
      <c r="C160" s="50"/>
      <c r="D160" s="50"/>
      <c r="E160" s="51"/>
      <c r="F160" s="407"/>
      <c r="G160" s="49"/>
    </row>
    <row r="161" spans="1:7" ht="78.75" customHeight="1">
      <c r="A161" s="45" t="s">
        <v>58</v>
      </c>
      <c r="B161" s="50" t="s">
        <v>345</v>
      </c>
      <c r="C161" s="65" t="s">
        <v>344</v>
      </c>
      <c r="D161" s="46" t="s">
        <v>3</v>
      </c>
      <c r="E161" s="51" t="s">
        <v>161</v>
      </c>
      <c r="F161" s="407"/>
      <c r="G161" s="49">
        <f t="shared" si="4"/>
        <v>0</v>
      </c>
    </row>
    <row r="162" spans="1:7">
      <c r="A162" s="45"/>
      <c r="B162" s="50"/>
      <c r="C162" s="47"/>
      <c r="D162" s="46"/>
      <c r="E162" s="51"/>
      <c r="F162" s="407"/>
      <c r="G162" s="49"/>
    </row>
    <row r="163" spans="1:7" ht="95.25" customHeight="1">
      <c r="A163" s="45" t="s">
        <v>204</v>
      </c>
      <c r="B163" s="50" t="s">
        <v>109</v>
      </c>
      <c r="C163" s="47" t="s">
        <v>532</v>
      </c>
      <c r="D163" s="46" t="s">
        <v>5</v>
      </c>
      <c r="E163" s="51" t="s">
        <v>250</v>
      </c>
      <c r="F163" s="407"/>
      <c r="G163" s="49">
        <f t="shared" si="4"/>
        <v>0</v>
      </c>
    </row>
    <row r="164" spans="1:7">
      <c r="A164" s="45"/>
      <c r="B164" s="50"/>
      <c r="C164" s="52"/>
      <c r="D164" s="46"/>
      <c r="E164" s="51"/>
      <c r="F164" s="407"/>
      <c r="G164" s="49"/>
    </row>
    <row r="165" spans="1:7" ht="105.6">
      <c r="A165" s="45" t="s">
        <v>273</v>
      </c>
      <c r="B165" s="50" t="s">
        <v>59</v>
      </c>
      <c r="C165" s="66" t="s">
        <v>346</v>
      </c>
      <c r="D165" s="46" t="s">
        <v>5</v>
      </c>
      <c r="E165" s="51" t="s">
        <v>250</v>
      </c>
      <c r="F165" s="407"/>
      <c r="G165" s="49">
        <f t="shared" si="4"/>
        <v>0</v>
      </c>
    </row>
    <row r="166" spans="1:7">
      <c r="A166" s="45"/>
      <c r="B166" s="50"/>
      <c r="C166" s="50"/>
      <c r="D166" s="50"/>
      <c r="E166" s="51"/>
      <c r="F166" s="407"/>
      <c r="G166" s="19"/>
    </row>
    <row r="167" spans="1:7">
      <c r="A167" s="45"/>
      <c r="B167" s="50"/>
      <c r="C167" s="688" t="s">
        <v>49</v>
      </c>
      <c r="D167" s="688"/>
      <c r="E167" s="688"/>
      <c r="F167" s="407"/>
      <c r="G167" s="21">
        <f>SUM(G149:G166)</f>
        <v>0</v>
      </c>
    </row>
    <row r="168" spans="1:7">
      <c r="A168" s="45"/>
      <c r="B168" s="50"/>
      <c r="C168" s="59"/>
      <c r="D168" s="60"/>
      <c r="E168" s="61"/>
      <c r="F168" s="407"/>
      <c r="G168" s="19"/>
    </row>
    <row r="169" spans="1:7">
      <c r="A169" s="45"/>
      <c r="B169" s="50"/>
      <c r="C169" s="59"/>
      <c r="D169" s="60"/>
      <c r="E169" s="61"/>
      <c r="F169" s="407"/>
      <c r="G169" s="19"/>
    </row>
    <row r="170" spans="1:7">
      <c r="A170" s="56" t="s">
        <v>194</v>
      </c>
      <c r="B170" s="50"/>
      <c r="C170" s="11" t="s">
        <v>193</v>
      </c>
      <c r="D170" s="60"/>
      <c r="E170" s="61"/>
      <c r="F170" s="407"/>
      <c r="G170" s="19"/>
    </row>
    <row r="171" spans="1:7">
      <c r="A171" s="45"/>
      <c r="B171" s="50"/>
      <c r="C171" s="59"/>
      <c r="D171" s="60"/>
      <c r="E171" s="61"/>
      <c r="F171" s="407"/>
      <c r="G171" s="19"/>
    </row>
    <row r="172" spans="1:7" ht="39.6">
      <c r="A172" s="45" t="s">
        <v>195</v>
      </c>
      <c r="B172" s="50" t="s">
        <v>216</v>
      </c>
      <c r="C172" s="42" t="s">
        <v>1824</v>
      </c>
      <c r="D172" s="62" t="s">
        <v>198</v>
      </c>
      <c r="E172" s="61">
        <v>20</v>
      </c>
      <c r="F172" s="517">
        <v>50</v>
      </c>
      <c r="G172" s="49">
        <f t="shared" ref="G172:G180" si="5">ROUND(E172*F172,2)</f>
        <v>1000</v>
      </c>
    </row>
    <row r="173" spans="1:7">
      <c r="A173" s="45"/>
      <c r="B173" s="50"/>
      <c r="C173" s="59"/>
      <c r="D173" s="60"/>
      <c r="E173" s="61"/>
      <c r="F173" s="517"/>
      <c r="G173" s="49"/>
    </row>
    <row r="174" spans="1:7" ht="33" customHeight="1">
      <c r="A174" s="45" t="s">
        <v>196</v>
      </c>
      <c r="B174" s="50" t="s">
        <v>214</v>
      </c>
      <c r="C174" s="42" t="s">
        <v>1825</v>
      </c>
      <c r="D174" s="62" t="s">
        <v>198</v>
      </c>
      <c r="E174" s="61">
        <v>15</v>
      </c>
      <c r="F174" s="517">
        <v>50</v>
      </c>
      <c r="G174" s="49">
        <f t="shared" si="5"/>
        <v>750</v>
      </c>
    </row>
    <row r="175" spans="1:7">
      <c r="A175" s="45"/>
      <c r="B175" s="50"/>
      <c r="C175" s="59"/>
      <c r="D175" s="60"/>
      <c r="E175" s="61"/>
      <c r="F175" s="407"/>
      <c r="G175" s="49"/>
    </row>
    <row r="176" spans="1:7" ht="39.6">
      <c r="A176" s="45" t="s">
        <v>199</v>
      </c>
      <c r="B176" s="51" t="s">
        <v>59</v>
      </c>
      <c r="C176" s="42" t="s">
        <v>326</v>
      </c>
      <c r="D176" s="62" t="s">
        <v>11</v>
      </c>
      <c r="E176" s="61">
        <v>1</v>
      </c>
      <c r="F176" s="407"/>
      <c r="G176" s="49">
        <f t="shared" si="5"/>
        <v>0</v>
      </c>
    </row>
    <row r="177" spans="1:7">
      <c r="A177" s="45"/>
      <c r="B177" s="50"/>
      <c r="C177" s="59"/>
      <c r="D177" s="60"/>
      <c r="E177" s="61"/>
      <c r="F177" s="407"/>
      <c r="G177" s="49"/>
    </row>
    <row r="178" spans="1:7" ht="26.4">
      <c r="A178" s="45" t="s">
        <v>200</v>
      </c>
      <c r="B178" s="50" t="s">
        <v>212</v>
      </c>
      <c r="C178" s="42" t="s">
        <v>213</v>
      </c>
      <c r="D178" s="62" t="s">
        <v>11</v>
      </c>
      <c r="E178" s="61">
        <v>1</v>
      </c>
      <c r="F178" s="407"/>
      <c r="G178" s="49">
        <f t="shared" si="5"/>
        <v>0</v>
      </c>
    </row>
    <row r="179" spans="1:7">
      <c r="A179" s="45"/>
      <c r="B179" s="50"/>
      <c r="C179" s="42"/>
      <c r="D179" s="62"/>
      <c r="E179" s="61"/>
      <c r="F179" s="407"/>
      <c r="G179" s="49"/>
    </row>
    <row r="180" spans="1:7" ht="39.6">
      <c r="A180" s="45" t="s">
        <v>399</v>
      </c>
      <c r="B180" s="50" t="s">
        <v>59</v>
      </c>
      <c r="C180" s="42" t="s">
        <v>750</v>
      </c>
      <c r="D180" s="62" t="s">
        <v>11</v>
      </c>
      <c r="E180" s="61">
        <v>1</v>
      </c>
      <c r="F180" s="408"/>
      <c r="G180" s="49">
        <f t="shared" si="5"/>
        <v>0</v>
      </c>
    </row>
    <row r="181" spans="1:7">
      <c r="A181" s="45"/>
      <c r="B181" s="50"/>
      <c r="C181" s="59"/>
      <c r="D181" s="60"/>
      <c r="E181" s="61"/>
      <c r="F181" s="49"/>
      <c r="G181" s="19"/>
    </row>
    <row r="182" spans="1:7">
      <c r="A182" s="45"/>
      <c r="B182" s="50"/>
      <c r="C182" s="11" t="s">
        <v>201</v>
      </c>
      <c r="D182" s="60"/>
      <c r="E182" s="61"/>
      <c r="F182" s="49"/>
      <c r="G182" s="63">
        <f>G172+G174+G176+G178</f>
        <v>1750</v>
      </c>
    </row>
    <row r="183" spans="1:7">
      <c r="A183" s="18"/>
      <c r="B183" s="133"/>
      <c r="C183" s="30"/>
      <c r="D183" s="28"/>
      <c r="E183" s="29"/>
      <c r="F183" s="14"/>
    </row>
    <row r="184" spans="1:7">
      <c r="A184" s="18"/>
      <c r="B184" s="133"/>
      <c r="C184" s="30"/>
      <c r="D184" s="28"/>
      <c r="E184" s="29"/>
      <c r="F184" s="14"/>
    </row>
    <row r="185" spans="1:7">
      <c r="A185" s="18"/>
      <c r="B185" s="133"/>
      <c r="C185" s="30"/>
      <c r="D185" s="28"/>
      <c r="E185" s="29"/>
      <c r="F185" s="14"/>
    </row>
    <row r="186" spans="1:7">
      <c r="A186" s="18"/>
      <c r="B186" s="133"/>
      <c r="C186" s="30"/>
      <c r="D186" s="28"/>
      <c r="E186" s="29"/>
      <c r="F186" s="14"/>
    </row>
    <row r="187" spans="1:7">
      <c r="A187" s="18"/>
      <c r="B187" s="133"/>
      <c r="C187" s="30"/>
      <c r="D187" s="28"/>
      <c r="E187" s="29"/>
      <c r="F187" s="14"/>
    </row>
    <row r="188" spans="1:7">
      <c r="A188" s="18"/>
      <c r="B188" s="133"/>
      <c r="C188" s="30"/>
      <c r="D188" s="28"/>
      <c r="E188" s="29"/>
      <c r="F188" s="14"/>
    </row>
    <row r="189" spans="1:7">
      <c r="A189" s="2"/>
      <c r="B189" s="30"/>
      <c r="C189" s="30"/>
      <c r="D189" s="28"/>
      <c r="E189" s="29"/>
      <c r="F189" s="14"/>
    </row>
    <row r="190" spans="1:7">
      <c r="A190" s="2"/>
      <c r="B190" s="30"/>
      <c r="C190" s="30"/>
      <c r="D190" s="28"/>
      <c r="E190" s="29"/>
      <c r="F190" s="14"/>
    </row>
    <row r="191" spans="1:7">
      <c r="A191" s="2"/>
      <c r="B191" s="30"/>
      <c r="C191" s="30"/>
      <c r="D191" s="28"/>
      <c r="E191" s="29"/>
      <c r="F191" s="14"/>
    </row>
    <row r="192" spans="1:7">
      <c r="A192" s="2"/>
      <c r="B192" s="30"/>
      <c r="C192" s="30"/>
      <c r="D192" s="28"/>
      <c r="E192" s="29"/>
      <c r="F192" s="14"/>
    </row>
    <row r="193" spans="1:6">
      <c r="A193" s="2"/>
      <c r="B193" s="30"/>
      <c r="C193" s="30"/>
      <c r="D193" s="28"/>
      <c r="E193" s="29"/>
      <c r="F193" s="14"/>
    </row>
    <row r="194" spans="1:6">
      <c r="A194" s="2"/>
      <c r="B194" s="30"/>
      <c r="C194" s="30"/>
      <c r="D194" s="28"/>
      <c r="E194" s="29"/>
      <c r="F194" s="14"/>
    </row>
    <row r="195" spans="1:6">
      <c r="A195" s="2"/>
      <c r="B195" s="30"/>
      <c r="C195" s="30"/>
      <c r="D195" s="28"/>
      <c r="E195" s="29"/>
      <c r="F195" s="14"/>
    </row>
    <row r="196" spans="1:6">
      <c r="A196" s="2"/>
      <c r="B196" s="30"/>
      <c r="C196" s="30"/>
      <c r="D196" s="28"/>
      <c r="E196" s="29"/>
      <c r="F196" s="14"/>
    </row>
    <row r="197" spans="1:6">
      <c r="D197" s="2"/>
      <c r="E197" s="29"/>
      <c r="F197" s="14"/>
    </row>
    <row r="198" spans="1:6">
      <c r="D198" s="2"/>
      <c r="E198" s="29"/>
      <c r="F198" s="14"/>
    </row>
    <row r="199" spans="1:6">
      <c r="D199" s="2"/>
      <c r="E199" s="29"/>
      <c r="F199" s="14"/>
    </row>
    <row r="200" spans="1:6">
      <c r="D200" s="2"/>
      <c r="E200" s="29"/>
      <c r="F200" s="14"/>
    </row>
  </sheetData>
  <sheetProtection algorithmName="SHA-512" hashValue="5wpBoi2DihZ+WYWSgwn/7/5HAMgxPvJfJQOpr+mnkWpO8AV+c5UzuI4PAxtlIIzei0HILmpjnAc5TpQcHsjsGw==" saltValue="2pgSZel0NSzxKgfl5MWpDA==" spinCount="100000" sheet="1" objects="1" scenarios="1"/>
  <mergeCells count="5">
    <mergeCell ref="A3:G3"/>
    <mergeCell ref="A5:G5"/>
    <mergeCell ref="A6:G6"/>
    <mergeCell ref="A4:G4"/>
    <mergeCell ref="C167:E167"/>
  </mergeCells>
  <pageMargins left="0.78740157480314965" right="0.19685039370078741" top="0.74803149606299213" bottom="0.74803149606299213" header="0.31496062992125984" footer="0.31496062992125984"/>
  <pageSetup paperSize="9" orientation="portrait" horizont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72"/>
  <sheetViews>
    <sheetView view="pageBreakPreview" topLeftCell="A134" zoomScale="85" zoomScaleNormal="100" zoomScaleSheetLayoutView="85" workbookViewId="0">
      <selection activeCell="E151" sqref="E151"/>
    </sheetView>
  </sheetViews>
  <sheetFormatPr defaultColWidth="9.109375" defaultRowHeight="13.2"/>
  <cols>
    <col min="1" max="1" width="6" style="153" customWidth="1"/>
    <col min="2" max="2" width="9.109375" style="153"/>
    <col min="3" max="3" width="36.5546875" style="153" customWidth="1"/>
    <col min="4" max="4" width="7.44140625" style="153" customWidth="1"/>
    <col min="5" max="5" width="7.5546875" style="153" customWidth="1"/>
    <col min="6" max="6" width="10.88671875" style="153" customWidth="1"/>
    <col min="7" max="7" width="10.5546875" style="153" customWidth="1"/>
    <col min="8" max="16384" width="9.109375" style="153"/>
  </cols>
  <sheetData>
    <row r="1" spans="1:7" ht="12.75" customHeight="1">
      <c r="A1" s="704" t="s">
        <v>583</v>
      </c>
      <c r="B1" s="689"/>
      <c r="C1" s="689"/>
      <c r="D1" s="689"/>
      <c r="E1" s="689"/>
      <c r="F1" s="689"/>
      <c r="G1" s="689"/>
    </row>
    <row r="2" spans="1:7" ht="13.8" thickBot="1">
      <c r="D2" s="157"/>
      <c r="E2" s="157"/>
      <c r="F2" s="158"/>
      <c r="G2" s="159"/>
    </row>
    <row r="3" spans="1:7" ht="40.200000000000003" thickBot="1">
      <c r="A3" s="72" t="s">
        <v>584</v>
      </c>
      <c r="B3" s="705" t="s">
        <v>585</v>
      </c>
      <c r="C3" s="706"/>
      <c r="D3" s="73" t="s">
        <v>586</v>
      </c>
      <c r="E3" s="74" t="s">
        <v>587</v>
      </c>
      <c r="F3" s="75" t="s">
        <v>588</v>
      </c>
      <c r="G3" s="76" t="s">
        <v>589</v>
      </c>
    </row>
    <row r="4" spans="1:7">
      <c r="D4" s="157"/>
      <c r="E4" s="157"/>
      <c r="F4" s="158"/>
      <c r="G4" s="159"/>
    </row>
    <row r="5" spans="1:7">
      <c r="A5" s="77" t="s">
        <v>590</v>
      </c>
      <c r="D5" s="157"/>
      <c r="E5" s="157"/>
      <c r="F5" s="158"/>
      <c r="G5" s="159"/>
    </row>
    <row r="6" spans="1:7">
      <c r="D6" s="157"/>
      <c r="E6" s="157"/>
      <c r="F6" s="158"/>
      <c r="G6" s="159"/>
    </row>
    <row r="7" spans="1:7">
      <c r="A7" s="78" t="s">
        <v>591</v>
      </c>
      <c r="B7" s="153" t="s">
        <v>592</v>
      </c>
      <c r="D7" s="157" t="s">
        <v>593</v>
      </c>
      <c r="E7" s="79">
        <v>0.66500000000000004</v>
      </c>
      <c r="F7" s="409"/>
      <c r="G7" s="159">
        <f>ROUND(E7*F7,2)</f>
        <v>0</v>
      </c>
    </row>
    <row r="8" spans="1:7">
      <c r="A8" s="78"/>
      <c r="D8" s="157"/>
      <c r="E8" s="80"/>
      <c r="F8" s="409"/>
      <c r="G8" s="159"/>
    </row>
    <row r="9" spans="1:7">
      <c r="A9" s="78" t="s">
        <v>594</v>
      </c>
      <c r="B9" s="153" t="s">
        <v>590</v>
      </c>
      <c r="D9" s="157" t="s">
        <v>593</v>
      </c>
      <c r="E9" s="79">
        <v>0.66500000000000004</v>
      </c>
      <c r="F9" s="409"/>
      <c r="G9" s="159">
        <f>ROUND(E9*F9,2)</f>
        <v>0</v>
      </c>
    </row>
    <row r="10" spans="1:7">
      <c r="A10" s="78"/>
      <c r="D10" s="157"/>
      <c r="E10" s="157"/>
      <c r="F10" s="409"/>
      <c r="G10" s="159"/>
    </row>
    <row r="11" spans="1:7">
      <c r="A11" s="78" t="s">
        <v>595</v>
      </c>
      <c r="B11" s="153" t="s">
        <v>596</v>
      </c>
      <c r="D11" s="157" t="s">
        <v>597</v>
      </c>
      <c r="E11" s="157">
        <v>0.66500000000000004</v>
      </c>
      <c r="F11" s="409"/>
      <c r="G11" s="159">
        <f>ROUND(E11*F11,2)</f>
        <v>0</v>
      </c>
    </row>
    <row r="12" spans="1:7">
      <c r="A12" s="78"/>
      <c r="D12" s="157"/>
      <c r="E12" s="157"/>
      <c r="F12" s="409"/>
      <c r="G12" s="159"/>
    </row>
    <row r="13" spans="1:7" ht="12.75" customHeight="1">
      <c r="A13" s="707" t="s">
        <v>598</v>
      </c>
      <c r="B13" s="691" t="s">
        <v>878</v>
      </c>
      <c r="C13" s="691"/>
      <c r="D13" s="708" t="s">
        <v>879</v>
      </c>
      <c r="E13" s="708">
        <v>3</v>
      </c>
      <c r="F13" s="709"/>
      <c r="G13" s="710">
        <f>ROUND(F13*E13,2)</f>
        <v>0</v>
      </c>
    </row>
    <row r="14" spans="1:7">
      <c r="A14" s="707"/>
      <c r="B14" s="691"/>
      <c r="C14" s="691"/>
      <c r="D14" s="708"/>
      <c r="E14" s="708"/>
      <c r="F14" s="709"/>
      <c r="G14" s="710"/>
    </row>
    <row r="15" spans="1:7" ht="13.5" customHeight="1">
      <c r="A15" s="156"/>
      <c r="B15" s="151"/>
      <c r="C15" s="151"/>
      <c r="D15" s="157"/>
      <c r="E15" s="157"/>
      <c r="F15" s="409"/>
      <c r="G15" s="159"/>
    </row>
    <row r="16" spans="1:7">
      <c r="A16" s="156" t="s">
        <v>599</v>
      </c>
      <c r="B16" s="691" t="s">
        <v>600</v>
      </c>
      <c r="C16" s="691"/>
      <c r="D16" s="157" t="s">
        <v>3</v>
      </c>
      <c r="E16" s="157">
        <v>30</v>
      </c>
      <c r="F16" s="409"/>
      <c r="G16" s="159">
        <f>ROUND(E16*F16,2)</f>
        <v>0</v>
      </c>
    </row>
    <row r="17" spans="1:7" ht="13.8" thickBot="1">
      <c r="A17" s="81"/>
      <c r="B17" s="82"/>
      <c r="C17" s="82"/>
      <c r="D17" s="83"/>
      <c r="E17" s="83"/>
      <c r="F17" s="410"/>
      <c r="G17" s="84"/>
    </row>
    <row r="18" spans="1:7" ht="13.8" thickBot="1">
      <c r="A18" s="85"/>
      <c r="B18" s="697" t="s">
        <v>601</v>
      </c>
      <c r="C18" s="698"/>
      <c r="D18" s="86"/>
      <c r="E18" s="86"/>
      <c r="F18" s="411"/>
      <c r="G18" s="87">
        <f>SUM(G7:G17)</f>
        <v>0</v>
      </c>
    </row>
    <row r="19" spans="1:7" ht="18" customHeight="1">
      <c r="A19" s="78"/>
      <c r="B19" s="88"/>
      <c r="C19" s="89"/>
      <c r="D19" s="90"/>
      <c r="E19" s="90"/>
      <c r="F19" s="412"/>
      <c r="G19" s="91"/>
    </row>
    <row r="20" spans="1:7">
      <c r="A20" s="92" t="s">
        <v>602</v>
      </c>
      <c r="D20" s="157"/>
      <c r="E20" s="157"/>
      <c r="F20" s="409"/>
      <c r="G20" s="159"/>
    </row>
    <row r="21" spans="1:7" ht="10.5" customHeight="1">
      <c r="A21" s="78"/>
      <c r="D21" s="157"/>
      <c r="E21" s="157"/>
      <c r="F21" s="409"/>
      <c r="G21" s="159"/>
    </row>
    <row r="22" spans="1:7">
      <c r="A22" s="156" t="s">
        <v>591</v>
      </c>
      <c r="B22" s="701" t="s">
        <v>603</v>
      </c>
      <c r="C22" s="701"/>
      <c r="D22" s="79" t="s">
        <v>5</v>
      </c>
      <c r="E22" s="79">
        <v>13.3</v>
      </c>
      <c r="F22" s="409"/>
      <c r="G22" s="159">
        <f>ROUND(E22*F22,2)</f>
        <v>0</v>
      </c>
    </row>
    <row r="23" spans="1:7" ht="17.25" customHeight="1">
      <c r="A23" s="78"/>
      <c r="B23" s="27"/>
      <c r="C23" s="27"/>
      <c r="D23" s="79"/>
      <c r="E23" s="79"/>
      <c r="F23" s="409"/>
      <c r="G23" s="159"/>
    </row>
    <row r="24" spans="1:7">
      <c r="A24" s="156" t="s">
        <v>594</v>
      </c>
      <c r="B24" s="701" t="s">
        <v>604</v>
      </c>
      <c r="C24" s="701"/>
      <c r="D24" s="79" t="s">
        <v>5</v>
      </c>
      <c r="E24" s="79">
        <v>1276.8</v>
      </c>
      <c r="F24" s="409"/>
      <c r="G24" s="159">
        <f t="shared" ref="G24:G58" si="0">ROUND(E24*F24,2)</f>
        <v>0</v>
      </c>
    </row>
    <row r="25" spans="1:7" ht="16.5" customHeight="1">
      <c r="A25" s="78"/>
      <c r="B25" s="151"/>
      <c r="C25" s="151"/>
      <c r="D25" s="157"/>
      <c r="E25" s="157"/>
      <c r="F25" s="409"/>
      <c r="G25" s="159"/>
    </row>
    <row r="26" spans="1:7">
      <c r="A26" s="156" t="s">
        <v>595</v>
      </c>
      <c r="B26" s="691" t="s">
        <v>621</v>
      </c>
      <c r="C26" s="691"/>
      <c r="D26" s="157" t="s">
        <v>11</v>
      </c>
      <c r="E26" s="157">
        <v>19</v>
      </c>
      <c r="F26" s="409"/>
      <c r="G26" s="159">
        <f t="shared" si="0"/>
        <v>0</v>
      </c>
    </row>
    <row r="27" spans="1:7" ht="27" customHeight="1">
      <c r="A27" s="156"/>
      <c r="B27" s="151"/>
      <c r="C27" s="151"/>
      <c r="D27" s="157"/>
      <c r="E27" s="157"/>
      <c r="F27" s="409"/>
      <c r="G27" s="159"/>
    </row>
    <row r="28" spans="1:7">
      <c r="A28" s="156" t="s">
        <v>598</v>
      </c>
      <c r="B28" s="692" t="s">
        <v>605</v>
      </c>
      <c r="C28" s="692"/>
      <c r="D28" s="93" t="s">
        <v>11</v>
      </c>
      <c r="E28" s="94" t="s">
        <v>310</v>
      </c>
      <c r="F28" s="409"/>
      <c r="G28" s="159">
        <f t="shared" si="0"/>
        <v>0</v>
      </c>
    </row>
    <row r="29" spans="1:7" ht="11.25" customHeight="1">
      <c r="A29" s="78"/>
      <c r="B29" s="151"/>
      <c r="C29" s="95"/>
      <c r="D29" s="96"/>
      <c r="E29" s="96"/>
      <c r="F29" s="409"/>
      <c r="G29" s="159"/>
    </row>
    <row r="30" spans="1:7">
      <c r="A30" s="156" t="s">
        <v>599</v>
      </c>
      <c r="B30" s="692" t="s">
        <v>606</v>
      </c>
      <c r="C30" s="693"/>
      <c r="D30" s="93" t="s">
        <v>593</v>
      </c>
      <c r="E30" s="94" t="s">
        <v>880</v>
      </c>
      <c r="F30" s="409"/>
      <c r="G30" s="159">
        <f t="shared" si="0"/>
        <v>0</v>
      </c>
    </row>
    <row r="31" spans="1:7" ht="9" customHeight="1">
      <c r="A31" s="78"/>
      <c r="B31" s="691"/>
      <c r="C31" s="691"/>
      <c r="D31" s="157"/>
      <c r="E31" s="157"/>
      <c r="F31" s="409"/>
      <c r="G31" s="159"/>
    </row>
    <row r="32" spans="1:7">
      <c r="A32" s="156"/>
      <c r="B32" s="692"/>
      <c r="C32" s="693"/>
      <c r="D32" s="93"/>
      <c r="E32" s="94"/>
      <c r="F32" s="413"/>
      <c r="G32" s="159"/>
    </row>
    <row r="33" spans="1:7" ht="7.5" customHeight="1">
      <c r="A33" s="97"/>
      <c r="D33" s="157"/>
      <c r="E33" s="157"/>
      <c r="F33" s="409"/>
      <c r="G33" s="159"/>
    </row>
    <row r="34" spans="1:7">
      <c r="A34" s="156" t="s">
        <v>607</v>
      </c>
      <c r="B34" s="692" t="s">
        <v>608</v>
      </c>
      <c r="C34" s="692"/>
      <c r="D34" s="93" t="s">
        <v>5</v>
      </c>
      <c r="E34" s="94" t="s">
        <v>881</v>
      </c>
      <c r="F34" s="409"/>
      <c r="G34" s="159">
        <f t="shared" si="0"/>
        <v>0</v>
      </c>
    </row>
    <row r="35" spans="1:7" ht="15" customHeight="1">
      <c r="A35" s="156"/>
      <c r="B35" s="151"/>
      <c r="C35" s="151"/>
      <c r="D35" s="157"/>
      <c r="E35" s="157"/>
      <c r="F35" s="409"/>
      <c r="G35" s="159"/>
    </row>
    <row r="36" spans="1:7">
      <c r="A36" s="156" t="s">
        <v>609</v>
      </c>
      <c r="B36" s="692" t="s">
        <v>610</v>
      </c>
      <c r="C36" s="692"/>
      <c r="D36" s="93" t="s">
        <v>9</v>
      </c>
      <c r="E36" s="94" t="s">
        <v>882</v>
      </c>
      <c r="F36" s="409"/>
      <c r="G36" s="159">
        <f t="shared" si="0"/>
        <v>0</v>
      </c>
    </row>
    <row r="37" spans="1:7">
      <c r="A37" s="97"/>
      <c r="B37" s="151"/>
      <c r="C37" s="151"/>
      <c r="D37" s="96"/>
      <c r="E37" s="96"/>
      <c r="F37" s="409"/>
      <c r="G37" s="159"/>
    </row>
    <row r="38" spans="1:7" ht="30" customHeight="1">
      <c r="A38" s="156" t="s">
        <v>611</v>
      </c>
      <c r="B38" s="692" t="s">
        <v>612</v>
      </c>
      <c r="C38" s="692"/>
      <c r="D38" s="93"/>
      <c r="E38" s="94"/>
      <c r="F38" s="409"/>
      <c r="G38" s="159"/>
    </row>
    <row r="39" spans="1:7">
      <c r="A39" s="156" t="s">
        <v>613</v>
      </c>
      <c r="B39" s="692" t="s">
        <v>883</v>
      </c>
      <c r="C39" s="692"/>
      <c r="D39" s="93" t="s">
        <v>5</v>
      </c>
      <c r="E39" s="94" t="s">
        <v>884</v>
      </c>
      <c r="F39" s="409"/>
      <c r="G39" s="159">
        <f t="shared" si="0"/>
        <v>0</v>
      </c>
    </row>
    <row r="40" spans="1:7" ht="15" customHeight="1">
      <c r="A40" s="156" t="s">
        <v>613</v>
      </c>
      <c r="B40" s="692" t="s">
        <v>885</v>
      </c>
      <c r="C40" s="692"/>
      <c r="D40" s="93" t="s">
        <v>5</v>
      </c>
      <c r="E40" s="94" t="s">
        <v>886</v>
      </c>
      <c r="F40" s="409"/>
      <c r="G40" s="159">
        <f t="shared" si="0"/>
        <v>0</v>
      </c>
    </row>
    <row r="41" spans="1:7">
      <c r="A41" s="156"/>
      <c r="B41" s="150"/>
      <c r="C41" s="150"/>
      <c r="D41" s="93"/>
      <c r="E41" s="94"/>
      <c r="F41" s="409"/>
      <c r="G41" s="159"/>
    </row>
    <row r="42" spans="1:7" ht="29.25" customHeight="1">
      <c r="A42" s="156" t="s">
        <v>226</v>
      </c>
      <c r="B42" s="692" t="s">
        <v>614</v>
      </c>
      <c r="C42" s="692"/>
      <c r="D42" s="93" t="s">
        <v>5</v>
      </c>
      <c r="E42" s="94" t="s">
        <v>884</v>
      </c>
      <c r="F42" s="409"/>
      <c r="G42" s="159">
        <f t="shared" si="0"/>
        <v>0</v>
      </c>
    </row>
    <row r="43" spans="1:7">
      <c r="A43" s="156"/>
      <c r="B43" s="150"/>
      <c r="C43" s="150"/>
      <c r="D43" s="93"/>
      <c r="E43" s="94"/>
      <c r="F43" s="409"/>
      <c r="G43" s="159"/>
    </row>
    <row r="44" spans="1:7" ht="27" customHeight="1">
      <c r="A44" s="156" t="s">
        <v>265</v>
      </c>
      <c r="B44" s="692" t="s">
        <v>615</v>
      </c>
      <c r="C44" s="692"/>
      <c r="D44" s="93" t="s">
        <v>5</v>
      </c>
      <c r="E44" s="94" t="s">
        <v>881</v>
      </c>
      <c r="F44" s="409"/>
      <c r="G44" s="159">
        <f t="shared" si="0"/>
        <v>0</v>
      </c>
    </row>
    <row r="45" spans="1:7">
      <c r="A45" s="156"/>
      <c r="B45" s="692"/>
      <c r="C45" s="692"/>
      <c r="D45" s="93"/>
      <c r="E45" s="94"/>
      <c r="F45" s="409"/>
      <c r="G45" s="159"/>
    </row>
    <row r="46" spans="1:7" ht="32.25" customHeight="1">
      <c r="A46" s="156" t="s">
        <v>247</v>
      </c>
      <c r="B46" s="692" t="s">
        <v>616</v>
      </c>
      <c r="C46" s="692"/>
      <c r="D46" s="93" t="s">
        <v>11</v>
      </c>
      <c r="E46" s="94" t="s">
        <v>161</v>
      </c>
      <c r="F46" s="409"/>
      <c r="G46" s="159">
        <f t="shared" si="0"/>
        <v>0</v>
      </c>
    </row>
    <row r="47" spans="1:7">
      <c r="A47" s="156"/>
      <c r="B47" s="692"/>
      <c r="C47" s="692"/>
      <c r="D47" s="93"/>
      <c r="E47" s="94"/>
      <c r="F47" s="409"/>
      <c r="G47" s="159"/>
    </row>
    <row r="48" spans="1:7" ht="31.5" customHeight="1">
      <c r="A48" s="156" t="s">
        <v>559</v>
      </c>
      <c r="B48" s="692" t="s">
        <v>617</v>
      </c>
      <c r="C48" s="692"/>
      <c r="D48" s="93" t="s">
        <v>11</v>
      </c>
      <c r="E48" s="94" t="s">
        <v>880</v>
      </c>
      <c r="F48" s="409"/>
      <c r="G48" s="159">
        <f t="shared" si="0"/>
        <v>0</v>
      </c>
    </row>
    <row r="49" spans="1:7">
      <c r="A49" s="156"/>
      <c r="B49" s="692"/>
      <c r="C49" s="692"/>
      <c r="D49" s="93"/>
      <c r="E49" s="94"/>
      <c r="F49" s="409"/>
      <c r="G49" s="159"/>
    </row>
    <row r="50" spans="1:7" ht="29.25" customHeight="1">
      <c r="A50" s="156" t="s">
        <v>303</v>
      </c>
      <c r="B50" s="692" t="s">
        <v>618</v>
      </c>
      <c r="C50" s="692"/>
      <c r="D50" s="93" t="s">
        <v>11</v>
      </c>
      <c r="E50" s="94" t="s">
        <v>234</v>
      </c>
      <c r="F50" s="409"/>
      <c r="G50" s="159">
        <f t="shared" si="0"/>
        <v>0</v>
      </c>
    </row>
    <row r="51" spans="1:7">
      <c r="A51" s="156"/>
      <c r="B51" s="150"/>
      <c r="C51" s="150"/>
      <c r="D51" s="93"/>
      <c r="E51" s="94"/>
      <c r="F51" s="409"/>
      <c r="G51" s="159"/>
    </row>
    <row r="52" spans="1:7" ht="32.25" customHeight="1">
      <c r="A52" s="156" t="s">
        <v>224</v>
      </c>
      <c r="B52" s="692" t="s">
        <v>619</v>
      </c>
      <c r="C52" s="692"/>
      <c r="D52" s="93" t="s">
        <v>5</v>
      </c>
      <c r="E52" s="94" t="s">
        <v>887</v>
      </c>
      <c r="F52" s="409"/>
      <c r="G52" s="159">
        <f t="shared" si="0"/>
        <v>0</v>
      </c>
    </row>
    <row r="53" spans="1:7">
      <c r="A53" s="156"/>
      <c r="B53" s="150"/>
      <c r="C53" s="150"/>
      <c r="D53" s="93"/>
      <c r="E53" s="94"/>
      <c r="F53" s="409"/>
      <c r="G53" s="159"/>
    </row>
    <row r="54" spans="1:7" ht="35.25" customHeight="1">
      <c r="A54" s="156" t="s">
        <v>620</v>
      </c>
      <c r="B54" s="691" t="s">
        <v>621</v>
      </c>
      <c r="C54" s="691"/>
      <c r="D54" s="157" t="s">
        <v>11</v>
      </c>
      <c r="E54" s="157">
        <v>12</v>
      </c>
      <c r="F54" s="409"/>
      <c r="G54" s="159">
        <f t="shared" si="0"/>
        <v>0</v>
      </c>
    </row>
    <row r="55" spans="1:7">
      <c r="A55" s="156"/>
      <c r="B55" s="151"/>
      <c r="C55" s="151"/>
      <c r="D55" s="157"/>
      <c r="E55" s="157"/>
      <c r="F55" s="409"/>
      <c r="G55" s="159"/>
    </row>
    <row r="56" spans="1:7" ht="73.5" customHeight="1">
      <c r="A56" s="156" t="s">
        <v>243</v>
      </c>
      <c r="B56" s="692" t="s">
        <v>622</v>
      </c>
      <c r="C56" s="692"/>
      <c r="D56" s="93" t="s">
        <v>11</v>
      </c>
      <c r="E56" s="94" t="s">
        <v>265</v>
      </c>
      <c r="F56" s="409"/>
      <c r="G56" s="159">
        <f t="shared" si="0"/>
        <v>0</v>
      </c>
    </row>
    <row r="57" spans="1:7">
      <c r="A57" s="156"/>
      <c r="B57" s="150"/>
      <c r="C57" s="150"/>
      <c r="D57" s="93"/>
      <c r="E57" s="94"/>
      <c r="F57" s="409"/>
      <c r="G57" s="159"/>
    </row>
    <row r="58" spans="1:7" ht="32.25" customHeight="1">
      <c r="A58" s="156" t="s">
        <v>382</v>
      </c>
      <c r="B58" s="693" t="s">
        <v>623</v>
      </c>
      <c r="C58" s="693"/>
      <c r="D58" s="93" t="s">
        <v>11</v>
      </c>
      <c r="E58" s="94" t="s">
        <v>257</v>
      </c>
      <c r="F58" s="409"/>
      <c r="G58" s="159">
        <f t="shared" si="0"/>
        <v>0</v>
      </c>
    </row>
    <row r="59" spans="1:7" ht="12.75" customHeight="1">
      <c r="A59" s="156"/>
      <c r="B59" s="150"/>
      <c r="C59" s="150"/>
      <c r="D59" s="93"/>
      <c r="E59" s="94"/>
      <c r="F59" s="409"/>
      <c r="G59" s="159"/>
    </row>
    <row r="60" spans="1:7">
      <c r="A60" s="156"/>
      <c r="B60" s="150"/>
      <c r="C60" s="150"/>
      <c r="D60" s="93"/>
      <c r="E60" s="94"/>
      <c r="F60" s="409"/>
      <c r="G60" s="159"/>
    </row>
    <row r="61" spans="1:7" ht="13.5" customHeight="1" thickBot="1">
      <c r="A61" s="156"/>
      <c r="B61" s="150"/>
      <c r="C61" s="150"/>
      <c r="D61" s="93"/>
      <c r="E61" s="94"/>
      <c r="F61" s="409"/>
      <c r="G61" s="159"/>
    </row>
    <row r="62" spans="1:7" ht="13.8" thickBot="1">
      <c r="A62" s="85"/>
      <c r="B62" s="697" t="s">
        <v>624</v>
      </c>
      <c r="C62" s="698"/>
      <c r="D62" s="86"/>
      <c r="E62" s="86"/>
      <c r="F62" s="411"/>
      <c r="G62" s="87">
        <f>SUM(G22:G61)</f>
        <v>0</v>
      </c>
    </row>
    <row r="63" spans="1:7">
      <c r="A63" s="78"/>
      <c r="D63" s="157"/>
      <c r="E63" s="157"/>
      <c r="F63" s="409"/>
      <c r="G63" s="159"/>
    </row>
    <row r="64" spans="1:7">
      <c r="A64" s="78"/>
      <c r="D64" s="157"/>
      <c r="E64" s="157"/>
      <c r="F64" s="409"/>
      <c r="G64" s="159"/>
    </row>
    <row r="65" spans="1:13">
      <c r="A65" s="92" t="s">
        <v>625</v>
      </c>
      <c r="D65" s="157"/>
      <c r="E65" s="157"/>
      <c r="F65" s="409"/>
      <c r="G65" s="159"/>
    </row>
    <row r="66" spans="1:13" ht="19.5" customHeight="1">
      <c r="A66" s="78"/>
      <c r="D66" s="157"/>
      <c r="E66" s="157"/>
      <c r="F66" s="409"/>
      <c r="G66" s="159"/>
    </row>
    <row r="67" spans="1:13">
      <c r="A67" s="156" t="s">
        <v>591</v>
      </c>
      <c r="B67" s="691" t="s">
        <v>626</v>
      </c>
      <c r="C67" s="691"/>
      <c r="D67" s="157" t="s">
        <v>5</v>
      </c>
      <c r="E67" s="79">
        <v>1496</v>
      </c>
      <c r="F67" s="409"/>
      <c r="G67" s="159">
        <f t="shared" ref="G67:G129" si="1">ROUND(E67*F67,2)</f>
        <v>0</v>
      </c>
    </row>
    <row r="68" spans="1:13" ht="25.5" customHeight="1">
      <c r="A68" s="78"/>
      <c r="B68" s="151"/>
      <c r="C68" s="151"/>
      <c r="D68" s="157"/>
      <c r="E68" s="79"/>
      <c r="F68" s="409"/>
      <c r="G68" s="159"/>
    </row>
    <row r="69" spans="1:13">
      <c r="A69" s="98" t="s">
        <v>594</v>
      </c>
      <c r="B69" s="699" t="s">
        <v>627</v>
      </c>
      <c r="C69" s="699"/>
      <c r="D69" s="157" t="s">
        <v>5</v>
      </c>
      <c r="E69" s="79">
        <v>1430</v>
      </c>
      <c r="F69" s="414"/>
      <c r="G69" s="159">
        <f t="shared" si="1"/>
        <v>0</v>
      </c>
    </row>
    <row r="70" spans="1:13" ht="13.5" customHeight="1">
      <c r="A70" s="78"/>
      <c r="B70" s="151"/>
      <c r="C70" s="151"/>
      <c r="D70" s="157"/>
      <c r="E70" s="157"/>
      <c r="F70" s="409"/>
      <c r="G70" s="159"/>
    </row>
    <row r="71" spans="1:13">
      <c r="A71" s="98" t="s">
        <v>595</v>
      </c>
      <c r="B71" s="692" t="s">
        <v>628</v>
      </c>
      <c r="C71" s="692"/>
      <c r="D71" s="157" t="s">
        <v>5</v>
      </c>
      <c r="E71" s="79">
        <v>10</v>
      </c>
      <c r="F71" s="409"/>
      <c r="G71" s="159">
        <f t="shared" si="1"/>
        <v>0</v>
      </c>
    </row>
    <row r="72" spans="1:13" ht="16.5" customHeight="1">
      <c r="A72" s="98"/>
      <c r="B72" s="150"/>
      <c r="C72" s="150"/>
      <c r="D72" s="157"/>
      <c r="E72" s="157"/>
      <c r="F72" s="409"/>
      <c r="G72" s="159"/>
    </row>
    <row r="73" spans="1:13" ht="42" customHeight="1">
      <c r="A73" s="98" t="s">
        <v>598</v>
      </c>
      <c r="B73" s="700" t="s">
        <v>629</v>
      </c>
      <c r="C73" s="700"/>
      <c r="D73" s="157" t="s">
        <v>3</v>
      </c>
      <c r="E73" s="157">
        <v>19</v>
      </c>
      <c r="F73" s="409"/>
      <c r="G73" s="159">
        <f t="shared" si="1"/>
        <v>0</v>
      </c>
      <c r="J73" s="696"/>
      <c r="K73" s="696"/>
      <c r="L73" s="696"/>
      <c r="M73" s="696"/>
    </row>
    <row r="74" spans="1:13" ht="12.75" customHeight="1">
      <c r="A74" s="98"/>
      <c r="B74" s="150"/>
      <c r="C74" s="150"/>
      <c r="D74" s="157"/>
      <c r="E74" s="157"/>
      <c r="F74" s="409"/>
      <c r="G74" s="159"/>
    </row>
    <row r="75" spans="1:13" ht="31.5" customHeight="1">
      <c r="A75" s="98" t="s">
        <v>599</v>
      </c>
      <c r="B75" s="693" t="s">
        <v>630</v>
      </c>
      <c r="C75" s="693"/>
      <c r="D75" s="157" t="s">
        <v>3</v>
      </c>
      <c r="E75" s="157">
        <v>30</v>
      </c>
      <c r="F75" s="409"/>
      <c r="G75" s="159">
        <f t="shared" si="1"/>
        <v>0</v>
      </c>
    </row>
    <row r="76" spans="1:13" ht="16.5" customHeight="1">
      <c r="A76" s="98"/>
      <c r="B76" s="152"/>
      <c r="C76" s="152"/>
      <c r="D76" s="157"/>
      <c r="E76" s="157"/>
      <c r="F76" s="409"/>
      <c r="G76" s="159"/>
    </row>
    <row r="77" spans="1:13" ht="30" customHeight="1">
      <c r="A77" s="98" t="s">
        <v>631</v>
      </c>
      <c r="B77" s="693" t="s">
        <v>632</v>
      </c>
      <c r="C77" s="693"/>
      <c r="D77" s="157" t="s">
        <v>3</v>
      </c>
      <c r="E77" s="157">
        <v>30</v>
      </c>
      <c r="F77" s="409"/>
      <c r="G77" s="159">
        <f t="shared" si="1"/>
        <v>0</v>
      </c>
    </row>
    <row r="78" spans="1:13" ht="30" customHeight="1">
      <c r="A78" s="98"/>
      <c r="B78" s="152"/>
      <c r="C78" s="152"/>
      <c r="D78" s="157"/>
      <c r="E78" s="157"/>
      <c r="F78" s="409"/>
      <c r="G78" s="159"/>
    </row>
    <row r="79" spans="1:13" ht="26.25" customHeight="1">
      <c r="A79" s="99" t="s">
        <v>607</v>
      </c>
      <c r="B79" s="701" t="s">
        <v>633</v>
      </c>
      <c r="C79" s="701"/>
      <c r="D79" s="79" t="s">
        <v>593</v>
      </c>
      <c r="E79" s="79">
        <v>0.66500000000000004</v>
      </c>
      <c r="F79" s="413"/>
      <c r="G79" s="159">
        <f t="shared" si="1"/>
        <v>0</v>
      </c>
    </row>
    <row r="80" spans="1:13" ht="15.75" customHeight="1">
      <c r="A80" s="78"/>
      <c r="C80" s="27"/>
      <c r="D80" s="157"/>
      <c r="E80" s="157"/>
      <c r="F80" s="409"/>
      <c r="G80" s="159"/>
    </row>
    <row r="81" spans="1:7" ht="213" customHeight="1">
      <c r="A81" s="98" t="s">
        <v>609</v>
      </c>
      <c r="B81" s="702" t="s">
        <v>634</v>
      </c>
      <c r="C81" s="702"/>
      <c r="D81" s="157" t="s">
        <v>11</v>
      </c>
      <c r="E81" s="157">
        <v>18</v>
      </c>
      <c r="F81" s="409"/>
      <c r="G81" s="159">
        <f t="shared" si="1"/>
        <v>0</v>
      </c>
    </row>
    <row r="82" spans="1:7" ht="15.75" customHeight="1">
      <c r="A82" s="78"/>
      <c r="D82" s="157"/>
      <c r="E82" s="157"/>
      <c r="F82" s="409"/>
      <c r="G82" s="159"/>
    </row>
    <row r="83" spans="1:7" ht="25.5" customHeight="1">
      <c r="A83" s="98" t="s">
        <v>611</v>
      </c>
      <c r="B83" s="689" t="s">
        <v>635</v>
      </c>
      <c r="C83" s="690"/>
      <c r="D83" s="157" t="s">
        <v>11</v>
      </c>
      <c r="E83" s="157">
        <v>0.66500000000000004</v>
      </c>
      <c r="F83" s="409"/>
      <c r="G83" s="159">
        <f t="shared" si="1"/>
        <v>0</v>
      </c>
    </row>
    <row r="84" spans="1:7" ht="12.75" customHeight="1">
      <c r="A84" s="78"/>
      <c r="D84" s="157"/>
      <c r="E84" s="157"/>
      <c r="F84" s="409"/>
      <c r="G84" s="159"/>
    </row>
    <row r="85" spans="1:7" ht="12.75" customHeight="1">
      <c r="A85" s="98" t="s">
        <v>226</v>
      </c>
      <c r="B85" s="692" t="s">
        <v>636</v>
      </c>
      <c r="C85" s="692"/>
      <c r="D85" s="157"/>
      <c r="E85" s="157"/>
      <c r="F85" s="409"/>
      <c r="G85" s="159"/>
    </row>
    <row r="86" spans="1:7" ht="12.75" customHeight="1">
      <c r="A86" s="100" t="s">
        <v>613</v>
      </c>
      <c r="B86" s="692" t="s">
        <v>637</v>
      </c>
      <c r="C86" s="692"/>
      <c r="D86" s="157" t="s">
        <v>3</v>
      </c>
      <c r="E86" s="157">
        <v>30</v>
      </c>
      <c r="F86" s="415"/>
      <c r="G86" s="159">
        <f t="shared" si="1"/>
        <v>0</v>
      </c>
    </row>
    <row r="87" spans="1:7">
      <c r="A87" s="78"/>
      <c r="D87" s="157"/>
      <c r="E87" s="157"/>
      <c r="F87" s="409"/>
      <c r="G87" s="159"/>
    </row>
    <row r="88" spans="1:7" ht="57" customHeight="1">
      <c r="A88" s="98" t="s">
        <v>265</v>
      </c>
      <c r="B88" s="692" t="s">
        <v>638</v>
      </c>
      <c r="C88" s="692"/>
      <c r="D88" s="157" t="s">
        <v>3</v>
      </c>
      <c r="E88" s="157">
        <v>30</v>
      </c>
      <c r="F88" s="409"/>
      <c r="G88" s="159">
        <f t="shared" si="1"/>
        <v>0</v>
      </c>
    </row>
    <row r="89" spans="1:7">
      <c r="A89" s="98"/>
      <c r="B89" s="150"/>
      <c r="C89" s="150"/>
      <c r="D89" s="157"/>
      <c r="E89" s="157"/>
      <c r="F89" s="409"/>
      <c r="G89" s="159"/>
    </row>
    <row r="90" spans="1:7" ht="83.25" customHeight="1">
      <c r="A90" s="156" t="s">
        <v>247</v>
      </c>
      <c r="B90" s="689" t="s">
        <v>639</v>
      </c>
      <c r="C90" s="689"/>
      <c r="D90" s="157" t="s">
        <v>593</v>
      </c>
      <c r="E90" s="157">
        <v>0.66500000000000004</v>
      </c>
      <c r="F90" s="409"/>
      <c r="G90" s="159">
        <f t="shared" si="1"/>
        <v>0</v>
      </c>
    </row>
    <row r="91" spans="1:7">
      <c r="A91" s="156"/>
      <c r="B91" s="101" t="s">
        <v>640</v>
      </c>
      <c r="C91" s="149"/>
      <c r="D91" s="157"/>
      <c r="E91" s="157"/>
      <c r="F91" s="409"/>
      <c r="G91" s="159"/>
    </row>
    <row r="92" spans="1:7" ht="12.75" customHeight="1">
      <c r="A92" s="102" t="s">
        <v>641</v>
      </c>
      <c r="B92" s="692" t="s">
        <v>888</v>
      </c>
      <c r="C92" s="693"/>
      <c r="D92" s="103" t="s">
        <v>11</v>
      </c>
      <c r="E92" s="104">
        <v>1</v>
      </c>
      <c r="F92" s="409"/>
      <c r="G92" s="159"/>
    </row>
    <row r="93" spans="1:7" ht="26.25" customHeight="1">
      <c r="A93" s="102"/>
      <c r="B93" s="693" t="s">
        <v>642</v>
      </c>
      <c r="C93" s="693"/>
      <c r="D93" s="103"/>
      <c r="E93" s="104"/>
      <c r="F93" s="409"/>
      <c r="G93" s="159"/>
    </row>
    <row r="94" spans="1:7" ht="12.75" customHeight="1">
      <c r="A94" s="102" t="s">
        <v>641</v>
      </c>
      <c r="B94" s="694" t="s">
        <v>643</v>
      </c>
      <c r="C94" s="689"/>
      <c r="D94" s="96" t="s">
        <v>593</v>
      </c>
      <c r="E94" s="104">
        <v>1</v>
      </c>
      <c r="F94" s="409"/>
      <c r="G94" s="159"/>
    </row>
    <row r="95" spans="1:7">
      <c r="A95" s="102" t="s">
        <v>641</v>
      </c>
      <c r="B95" s="105" t="s">
        <v>644</v>
      </c>
      <c r="C95" s="154"/>
      <c r="D95" s="106" t="s">
        <v>11</v>
      </c>
      <c r="E95" s="104">
        <v>1</v>
      </c>
      <c r="F95" s="409"/>
      <c r="G95" s="159"/>
    </row>
    <row r="96" spans="1:7">
      <c r="A96" s="102" t="s">
        <v>641</v>
      </c>
      <c r="B96" s="105" t="s">
        <v>645</v>
      </c>
      <c r="C96" s="154"/>
      <c r="D96" s="106" t="s">
        <v>11</v>
      </c>
      <c r="E96" s="104">
        <v>3</v>
      </c>
      <c r="F96" s="409"/>
      <c r="G96" s="159"/>
    </row>
    <row r="97" spans="1:7">
      <c r="A97" s="102" t="s">
        <v>641</v>
      </c>
      <c r="B97" s="101" t="s">
        <v>646</v>
      </c>
      <c r="C97" s="107"/>
      <c r="D97" s="106" t="s">
        <v>11</v>
      </c>
      <c r="E97" s="104">
        <v>1</v>
      </c>
      <c r="F97" s="409"/>
      <c r="G97" s="159"/>
    </row>
    <row r="98" spans="1:7">
      <c r="A98" s="102"/>
      <c r="B98" s="101"/>
      <c r="C98" s="154"/>
      <c r="D98" s="106"/>
      <c r="E98" s="104"/>
      <c r="F98" s="409"/>
      <c r="G98" s="159"/>
    </row>
    <row r="99" spans="1:7">
      <c r="A99" s="102"/>
      <c r="B99" s="101" t="s">
        <v>647</v>
      </c>
      <c r="C99" s="154"/>
      <c r="D99" s="106" t="s">
        <v>11</v>
      </c>
      <c r="E99" s="104">
        <v>1</v>
      </c>
      <c r="F99" s="409"/>
      <c r="G99" s="159"/>
    </row>
    <row r="100" spans="1:7">
      <c r="A100" s="102" t="s">
        <v>641</v>
      </c>
      <c r="B100" s="105" t="s">
        <v>648</v>
      </c>
      <c r="C100" s="154"/>
      <c r="D100" s="106" t="s">
        <v>11</v>
      </c>
      <c r="E100" s="104">
        <v>1</v>
      </c>
      <c r="F100" s="409"/>
      <c r="G100" s="159"/>
    </row>
    <row r="101" spans="1:7" ht="14.25" customHeight="1">
      <c r="A101" s="102" t="s">
        <v>641</v>
      </c>
      <c r="B101" s="105" t="s">
        <v>649</v>
      </c>
      <c r="C101" s="154"/>
      <c r="D101" s="106" t="s">
        <v>11</v>
      </c>
      <c r="E101" s="104">
        <v>2</v>
      </c>
      <c r="F101" s="409"/>
      <c r="G101" s="159"/>
    </row>
    <row r="102" spans="1:7">
      <c r="A102" s="102" t="s">
        <v>641</v>
      </c>
      <c r="B102" s="105" t="s">
        <v>650</v>
      </c>
      <c r="C102" s="154"/>
      <c r="D102" s="106" t="s">
        <v>11</v>
      </c>
      <c r="E102" s="104">
        <v>1</v>
      </c>
      <c r="F102" s="409"/>
      <c r="G102" s="159"/>
    </row>
    <row r="103" spans="1:7">
      <c r="A103" s="102" t="s">
        <v>641</v>
      </c>
      <c r="B103" s="105" t="s">
        <v>651</v>
      </c>
      <c r="C103" s="154"/>
      <c r="D103" s="106" t="s">
        <v>11</v>
      </c>
      <c r="E103" s="104">
        <v>1</v>
      </c>
      <c r="F103" s="409"/>
      <c r="G103" s="159"/>
    </row>
    <row r="104" spans="1:7">
      <c r="A104" s="102" t="s">
        <v>641</v>
      </c>
      <c r="B104" s="105" t="s">
        <v>652</v>
      </c>
      <c r="C104" s="154"/>
      <c r="D104" s="106" t="s">
        <v>11</v>
      </c>
      <c r="E104" s="104">
        <v>1</v>
      </c>
      <c r="F104" s="409"/>
      <c r="G104" s="159"/>
    </row>
    <row r="105" spans="1:7">
      <c r="A105" s="102" t="s">
        <v>641</v>
      </c>
      <c r="B105" s="105" t="s">
        <v>653</v>
      </c>
      <c r="C105" s="154"/>
      <c r="D105" s="106" t="s">
        <v>11</v>
      </c>
      <c r="E105" s="104">
        <v>5</v>
      </c>
      <c r="F105" s="409"/>
      <c r="G105" s="159"/>
    </row>
    <row r="106" spans="1:7">
      <c r="A106" s="102"/>
      <c r="B106" s="105" t="s">
        <v>654</v>
      </c>
      <c r="C106" s="154"/>
      <c r="D106" s="106"/>
      <c r="E106" s="104"/>
      <c r="F106" s="409"/>
      <c r="G106" s="159"/>
    </row>
    <row r="107" spans="1:7" ht="27.75" customHeight="1">
      <c r="A107" s="102" t="s">
        <v>641</v>
      </c>
      <c r="B107" s="694" t="s">
        <v>655</v>
      </c>
      <c r="C107" s="689"/>
      <c r="D107" s="106" t="s">
        <v>11</v>
      </c>
      <c r="E107" s="104">
        <v>2</v>
      </c>
      <c r="F107" s="409"/>
      <c r="G107" s="159"/>
    </row>
    <row r="108" spans="1:7" ht="12.75" customHeight="1">
      <c r="A108" s="102" t="s">
        <v>641</v>
      </c>
      <c r="B108" s="694" t="s">
        <v>656</v>
      </c>
      <c r="C108" s="695"/>
      <c r="D108" s="106" t="s">
        <v>11</v>
      </c>
      <c r="E108" s="104">
        <v>1</v>
      </c>
      <c r="F108" s="409"/>
      <c r="G108" s="159"/>
    </row>
    <row r="109" spans="1:7">
      <c r="A109" s="102" t="s">
        <v>641</v>
      </c>
      <c r="B109" s="101" t="s">
        <v>657</v>
      </c>
      <c r="C109" s="154"/>
      <c r="D109" s="106" t="s">
        <v>11</v>
      </c>
      <c r="E109" s="104">
        <v>1</v>
      </c>
      <c r="F109" s="409"/>
      <c r="G109" s="159"/>
    </row>
    <row r="110" spans="1:7">
      <c r="A110" s="102" t="s">
        <v>641</v>
      </c>
      <c r="B110" s="101" t="s">
        <v>658</v>
      </c>
      <c r="C110" s="154"/>
      <c r="D110" s="106" t="s">
        <v>11</v>
      </c>
      <c r="E110" s="104">
        <v>1</v>
      </c>
      <c r="F110" s="409"/>
      <c r="G110" s="159"/>
    </row>
    <row r="111" spans="1:7">
      <c r="A111" s="102" t="s">
        <v>641</v>
      </c>
      <c r="B111" s="105" t="s">
        <v>659</v>
      </c>
      <c r="C111" s="154"/>
      <c r="D111" s="106" t="s">
        <v>11</v>
      </c>
      <c r="E111" s="104">
        <v>1</v>
      </c>
      <c r="F111" s="409"/>
      <c r="G111" s="159"/>
    </row>
    <row r="112" spans="1:7" ht="12.75" customHeight="1">
      <c r="A112" s="102" t="s">
        <v>641</v>
      </c>
      <c r="B112" s="694" t="s">
        <v>660</v>
      </c>
      <c r="C112" s="689"/>
      <c r="D112" s="96" t="s">
        <v>593</v>
      </c>
      <c r="E112" s="104">
        <v>1</v>
      </c>
      <c r="F112" s="409"/>
      <c r="G112" s="159"/>
    </row>
    <row r="113" spans="1:7" ht="12.75" customHeight="1">
      <c r="A113" s="102" t="s">
        <v>641</v>
      </c>
      <c r="B113" s="694" t="s">
        <v>661</v>
      </c>
      <c r="C113" s="689"/>
      <c r="D113" s="96" t="s">
        <v>593</v>
      </c>
      <c r="E113" s="104">
        <v>1</v>
      </c>
      <c r="F113" s="409"/>
      <c r="G113" s="159"/>
    </row>
    <row r="114" spans="1:7">
      <c r="A114" s="102" t="s">
        <v>641</v>
      </c>
      <c r="B114" s="101" t="s">
        <v>662</v>
      </c>
      <c r="C114" s="149"/>
      <c r="D114" s="106" t="s">
        <v>11</v>
      </c>
      <c r="E114" s="104">
        <v>1</v>
      </c>
      <c r="F114" s="409"/>
      <c r="G114" s="159"/>
    </row>
    <row r="115" spans="1:7">
      <c r="A115" s="156"/>
      <c r="B115" s="149"/>
      <c r="C115" s="149"/>
      <c r="D115" s="157"/>
      <c r="E115" s="157"/>
      <c r="F115" s="409"/>
      <c r="G115" s="159"/>
    </row>
    <row r="116" spans="1:7" ht="12.75" customHeight="1">
      <c r="A116" s="156" t="s">
        <v>383</v>
      </c>
      <c r="B116" s="689" t="s">
        <v>663</v>
      </c>
      <c r="C116" s="690"/>
      <c r="D116" s="157" t="s">
        <v>593</v>
      </c>
      <c r="E116" s="157">
        <v>0.66500000000000004</v>
      </c>
      <c r="F116" s="409"/>
      <c r="G116" s="159">
        <f t="shared" si="1"/>
        <v>0</v>
      </c>
    </row>
    <row r="117" spans="1:7">
      <c r="A117" s="156"/>
      <c r="B117" s="149"/>
      <c r="C117" s="149"/>
      <c r="D117" s="157"/>
      <c r="E117" s="157"/>
      <c r="F117" s="409"/>
      <c r="G117" s="159"/>
    </row>
    <row r="118" spans="1:7" ht="43.5" customHeight="1">
      <c r="A118" s="156" t="s">
        <v>559</v>
      </c>
      <c r="B118" s="689" t="s">
        <v>664</v>
      </c>
      <c r="C118" s="690"/>
      <c r="D118" s="157" t="s">
        <v>3</v>
      </c>
      <c r="E118" s="157">
        <v>30</v>
      </c>
      <c r="F118" s="409"/>
      <c r="G118" s="159">
        <f t="shared" si="1"/>
        <v>0</v>
      </c>
    </row>
    <row r="119" spans="1:7">
      <c r="A119" s="156"/>
      <c r="B119" s="149"/>
      <c r="D119" s="157"/>
      <c r="E119" s="157"/>
      <c r="F119" s="409"/>
      <c r="G119" s="159"/>
    </row>
    <row r="120" spans="1:7" ht="21" customHeight="1">
      <c r="A120" s="78" t="s">
        <v>303</v>
      </c>
      <c r="B120" s="691" t="s">
        <v>665</v>
      </c>
      <c r="C120" s="691"/>
      <c r="D120" s="157" t="s">
        <v>593</v>
      </c>
      <c r="E120" s="79">
        <v>0.66500000000000004</v>
      </c>
      <c r="F120" s="409"/>
      <c r="G120" s="159">
        <f t="shared" si="1"/>
        <v>0</v>
      </c>
    </row>
    <row r="121" spans="1:7">
      <c r="A121" s="102" t="s">
        <v>641</v>
      </c>
      <c r="B121" s="105" t="s">
        <v>653</v>
      </c>
      <c r="C121" s="154"/>
      <c r="D121" s="106"/>
      <c r="E121" s="104"/>
      <c r="F121" s="409"/>
      <c r="G121" s="159"/>
    </row>
    <row r="122" spans="1:7">
      <c r="A122" s="102"/>
      <c r="B122" s="105" t="s">
        <v>654</v>
      </c>
      <c r="C122" s="154"/>
      <c r="D122" s="106" t="s">
        <v>11</v>
      </c>
      <c r="E122" s="104">
        <v>3</v>
      </c>
      <c r="F122" s="409"/>
      <c r="G122" s="159"/>
    </row>
    <row r="123" spans="1:7" ht="18.75" customHeight="1">
      <c r="A123" s="102" t="s">
        <v>641</v>
      </c>
      <c r="B123" s="692" t="s">
        <v>666</v>
      </c>
      <c r="C123" s="692"/>
      <c r="D123" s="106" t="s">
        <v>11</v>
      </c>
      <c r="E123" s="104">
        <v>2</v>
      </c>
      <c r="F123" s="409"/>
      <c r="G123" s="159"/>
    </row>
    <row r="124" spans="1:7">
      <c r="A124" s="78"/>
      <c r="B124" s="151"/>
      <c r="C124" s="151"/>
      <c r="D124" s="157"/>
      <c r="E124" s="79"/>
      <c r="F124" s="409"/>
      <c r="G124" s="159"/>
    </row>
    <row r="125" spans="1:7" ht="12.75" customHeight="1">
      <c r="A125" s="78" t="s">
        <v>224</v>
      </c>
      <c r="B125" s="691" t="s">
        <v>889</v>
      </c>
      <c r="C125" s="691"/>
      <c r="D125" s="157" t="s">
        <v>593</v>
      </c>
      <c r="E125" s="79">
        <v>0.66500000000000004</v>
      </c>
      <c r="F125" s="409"/>
      <c r="G125" s="159">
        <f t="shared" si="1"/>
        <v>0</v>
      </c>
    </row>
    <row r="126" spans="1:7">
      <c r="A126" s="78"/>
      <c r="B126" s="151"/>
      <c r="C126" s="151"/>
      <c r="D126" s="157"/>
      <c r="E126" s="79"/>
      <c r="F126" s="409"/>
      <c r="G126" s="159"/>
    </row>
    <row r="127" spans="1:7" ht="42.75" customHeight="1">
      <c r="A127" s="98" t="s">
        <v>310</v>
      </c>
      <c r="B127" s="700" t="s">
        <v>667</v>
      </c>
      <c r="C127" s="700"/>
      <c r="D127" s="157" t="s">
        <v>3</v>
      </c>
      <c r="E127" s="157">
        <v>11</v>
      </c>
      <c r="F127" s="409"/>
      <c r="G127" s="159">
        <f t="shared" si="1"/>
        <v>0</v>
      </c>
    </row>
    <row r="128" spans="1:7">
      <c r="A128" s="78"/>
      <c r="B128" s="151"/>
      <c r="C128" s="151"/>
      <c r="D128" s="157"/>
      <c r="E128" s="79"/>
      <c r="F128" s="409"/>
      <c r="G128" s="159"/>
    </row>
    <row r="129" spans="1:7" ht="207" customHeight="1">
      <c r="A129" s="98" t="s">
        <v>250</v>
      </c>
      <c r="B129" s="702" t="s">
        <v>668</v>
      </c>
      <c r="C129" s="702"/>
      <c r="D129" s="157" t="s">
        <v>11</v>
      </c>
      <c r="E129" s="157">
        <v>9</v>
      </c>
      <c r="F129" s="409"/>
      <c r="G129" s="159">
        <f t="shared" si="1"/>
        <v>0</v>
      </c>
    </row>
    <row r="130" spans="1:7">
      <c r="A130" s="156"/>
      <c r="B130" s="149"/>
      <c r="D130" s="157"/>
      <c r="E130" s="157"/>
      <c r="F130" s="409"/>
      <c r="G130" s="159"/>
    </row>
    <row r="131" spans="1:7" ht="18.75" customHeight="1">
      <c r="A131" s="98" t="s">
        <v>620</v>
      </c>
      <c r="B131" s="691" t="s">
        <v>669</v>
      </c>
      <c r="C131" s="691"/>
      <c r="D131" s="157" t="s">
        <v>5</v>
      </c>
      <c r="E131" s="79">
        <v>66.5</v>
      </c>
      <c r="F131" s="409"/>
      <c r="G131" s="159">
        <f t="shared" ref="G131:G133" si="2">ROUND(E131*F131,2)</f>
        <v>0</v>
      </c>
    </row>
    <row r="132" spans="1:7">
      <c r="A132" s="98"/>
      <c r="B132" s="151"/>
      <c r="C132" s="151"/>
      <c r="D132" s="157"/>
      <c r="E132" s="79"/>
      <c r="F132" s="409"/>
      <c r="G132" s="159"/>
    </row>
    <row r="133" spans="1:7" ht="219.75" customHeight="1">
      <c r="A133" s="98" t="s">
        <v>243</v>
      </c>
      <c r="B133" s="691" t="s">
        <v>670</v>
      </c>
      <c r="C133" s="691"/>
      <c r="D133" s="157" t="s">
        <v>11</v>
      </c>
      <c r="E133" s="157">
        <v>3</v>
      </c>
      <c r="F133" s="409"/>
      <c r="G133" s="159">
        <f t="shared" si="2"/>
        <v>0</v>
      </c>
    </row>
    <row r="134" spans="1:7">
      <c r="A134" s="156"/>
      <c r="B134" s="149"/>
      <c r="D134" s="157"/>
      <c r="E134" s="157"/>
      <c r="F134" s="409"/>
      <c r="G134" s="159"/>
    </row>
    <row r="135" spans="1:7">
      <c r="A135" s="78"/>
      <c r="B135" s="149"/>
      <c r="D135" s="157"/>
      <c r="E135" s="157"/>
      <c r="F135" s="409"/>
      <c r="G135" s="159"/>
    </row>
    <row r="136" spans="1:7" ht="18" customHeight="1" thickBot="1">
      <c r="A136" s="78"/>
      <c r="D136" s="157"/>
      <c r="E136" s="157"/>
      <c r="F136" s="409"/>
      <c r="G136" s="159"/>
    </row>
    <row r="137" spans="1:7" ht="13.8" thickBot="1">
      <c r="A137" s="85"/>
      <c r="B137" s="697" t="s">
        <v>671</v>
      </c>
      <c r="C137" s="698"/>
      <c r="D137" s="86"/>
      <c r="E137" s="86"/>
      <c r="F137" s="411"/>
      <c r="G137" s="87">
        <f>SUM(G67:G136)</f>
        <v>0</v>
      </c>
    </row>
    <row r="138" spans="1:7" ht="43.5" customHeight="1">
      <c r="A138" s="156"/>
      <c r="D138" s="157"/>
      <c r="E138" s="157"/>
      <c r="F138" s="409"/>
      <c r="G138" s="159"/>
    </row>
    <row r="139" spans="1:7">
      <c r="A139" s="78"/>
      <c r="D139" s="157"/>
      <c r="E139" s="157"/>
      <c r="F139" s="409"/>
      <c r="G139" s="159"/>
    </row>
    <row r="140" spans="1:7" ht="24.75" customHeight="1">
      <c r="A140" s="92" t="s">
        <v>672</v>
      </c>
      <c r="D140" s="157"/>
      <c r="E140" s="157"/>
      <c r="F140" s="409"/>
      <c r="G140" s="159"/>
    </row>
    <row r="141" spans="1:7">
      <c r="A141" s="92"/>
      <c r="D141" s="157"/>
      <c r="E141" s="157"/>
      <c r="F141" s="409"/>
      <c r="G141" s="159"/>
    </row>
    <row r="142" spans="1:7" ht="13.5" customHeight="1">
      <c r="A142" s="92"/>
      <c r="D142" s="157"/>
      <c r="E142" s="157"/>
      <c r="F142" s="409"/>
      <c r="G142" s="159"/>
    </row>
    <row r="143" spans="1:7">
      <c r="A143" s="156" t="s">
        <v>591</v>
      </c>
      <c r="B143" s="691" t="s">
        <v>673</v>
      </c>
      <c r="C143" s="691"/>
      <c r="D143" s="157" t="s">
        <v>593</v>
      </c>
      <c r="E143" s="157">
        <v>1</v>
      </c>
      <c r="F143" s="409"/>
      <c r="G143" s="159">
        <f t="shared" ref="G143:G153" si="3">ROUND(E143*F143,2)</f>
        <v>0</v>
      </c>
    </row>
    <row r="144" spans="1:7">
      <c r="A144" s="92"/>
      <c r="D144" s="157"/>
      <c r="E144" s="157"/>
      <c r="F144" s="409"/>
      <c r="G144" s="159"/>
    </row>
    <row r="145" spans="1:7">
      <c r="A145" s="78" t="s">
        <v>594</v>
      </c>
      <c r="B145" s="692" t="s">
        <v>674</v>
      </c>
      <c r="C145" s="692"/>
      <c r="D145" s="157" t="s">
        <v>593</v>
      </c>
      <c r="E145" s="157">
        <v>1</v>
      </c>
      <c r="F145" s="409"/>
      <c r="G145" s="159">
        <f t="shared" si="3"/>
        <v>0</v>
      </c>
    </row>
    <row r="146" spans="1:7">
      <c r="A146" s="78"/>
      <c r="B146" s="157"/>
      <c r="C146" s="157"/>
      <c r="D146" s="157"/>
      <c r="E146" s="157"/>
      <c r="F146" s="409"/>
      <c r="G146" s="159"/>
    </row>
    <row r="147" spans="1:7" ht="12.75" customHeight="1">
      <c r="A147" s="78" t="s">
        <v>595</v>
      </c>
      <c r="B147" s="703" t="s">
        <v>675</v>
      </c>
      <c r="C147" s="703"/>
      <c r="D147" s="157" t="s">
        <v>593</v>
      </c>
      <c r="E147" s="157">
        <v>1</v>
      </c>
      <c r="F147" s="409"/>
      <c r="G147" s="159">
        <f t="shared" si="3"/>
        <v>0</v>
      </c>
    </row>
    <row r="148" spans="1:7">
      <c r="A148" s="78"/>
      <c r="B148" s="155"/>
      <c r="C148" s="155"/>
      <c r="D148" s="157"/>
      <c r="E148" s="157"/>
      <c r="F148" s="409"/>
      <c r="G148" s="159"/>
    </row>
    <row r="149" spans="1:7" ht="28.5" customHeight="1">
      <c r="A149" s="156" t="s">
        <v>598</v>
      </c>
      <c r="B149" s="692" t="s">
        <v>676</v>
      </c>
      <c r="C149" s="692"/>
      <c r="D149" s="157" t="s">
        <v>593</v>
      </c>
      <c r="E149" s="157">
        <v>1</v>
      </c>
      <c r="F149" s="409"/>
      <c r="G149" s="159">
        <f t="shared" si="3"/>
        <v>0</v>
      </c>
    </row>
    <row r="150" spans="1:7">
      <c r="A150" s="78"/>
      <c r="D150" s="157"/>
      <c r="E150" s="157"/>
      <c r="F150" s="409"/>
      <c r="G150" s="159"/>
    </row>
    <row r="151" spans="1:7" ht="29.4" customHeight="1">
      <c r="A151" s="156" t="s">
        <v>599</v>
      </c>
      <c r="B151" s="692" t="s">
        <v>1827</v>
      </c>
      <c r="C151" s="692"/>
      <c r="D151" s="157" t="s">
        <v>198</v>
      </c>
      <c r="E151" s="157">
        <v>20</v>
      </c>
      <c r="F151" s="655">
        <v>50</v>
      </c>
      <c r="G151" s="159">
        <f t="shared" si="3"/>
        <v>1000</v>
      </c>
    </row>
    <row r="152" spans="1:7">
      <c r="A152" s="78"/>
      <c r="D152" s="157"/>
      <c r="E152" s="157"/>
      <c r="F152" s="409"/>
      <c r="G152" s="159"/>
    </row>
    <row r="153" spans="1:7" ht="15.75" customHeight="1">
      <c r="A153" s="156" t="s">
        <v>631</v>
      </c>
      <c r="B153" s="691" t="s">
        <v>677</v>
      </c>
      <c r="C153" s="691"/>
      <c r="D153" s="157" t="s">
        <v>597</v>
      </c>
      <c r="E153" s="157">
        <v>1</v>
      </c>
      <c r="F153" s="409"/>
      <c r="G153" s="159">
        <f t="shared" si="3"/>
        <v>0</v>
      </c>
    </row>
    <row r="154" spans="1:7" ht="13.8" thickBot="1">
      <c r="A154" s="78"/>
      <c r="D154" s="157"/>
      <c r="E154" s="157"/>
      <c r="F154" s="158"/>
      <c r="G154" s="159"/>
    </row>
    <row r="155" spans="1:7" ht="12.75" customHeight="1" thickBot="1">
      <c r="A155" s="85"/>
      <c r="B155" s="697" t="s">
        <v>678</v>
      </c>
      <c r="C155" s="698"/>
      <c r="D155" s="86"/>
      <c r="E155" s="86"/>
      <c r="F155" s="86"/>
      <c r="G155" s="87">
        <f>SUM(G142:G154)</f>
        <v>1000</v>
      </c>
    </row>
    <row r="156" spans="1:7">
      <c r="A156" s="81"/>
      <c r="B156" s="88"/>
      <c r="C156" s="89"/>
      <c r="D156" s="90"/>
      <c r="E156" s="90"/>
      <c r="F156" s="90"/>
      <c r="G156" s="91"/>
    </row>
    <row r="157" spans="1:7" ht="12.75" customHeight="1">
      <c r="A157" s="81"/>
      <c r="B157" s="88"/>
      <c r="C157" s="89"/>
      <c r="D157" s="90"/>
      <c r="E157" s="90"/>
      <c r="F157" s="90"/>
      <c r="G157" s="91"/>
    </row>
    <row r="158" spans="1:7">
      <c r="A158" s="81"/>
      <c r="B158" s="88"/>
      <c r="C158" s="89"/>
      <c r="D158" s="90"/>
      <c r="E158" s="90"/>
      <c r="F158" s="90"/>
      <c r="G158" s="91"/>
    </row>
    <row r="159" spans="1:7" ht="13.5" customHeight="1">
      <c r="A159" s="81"/>
      <c r="B159" s="88"/>
      <c r="C159" s="89"/>
      <c r="D159" s="90"/>
      <c r="E159" s="90"/>
      <c r="F159" s="90"/>
      <c r="G159" s="91"/>
    </row>
    <row r="160" spans="1:7">
      <c r="A160" s="81"/>
      <c r="B160" s="88"/>
      <c r="C160" s="89"/>
      <c r="D160" s="90"/>
      <c r="E160" s="90"/>
      <c r="F160" s="90"/>
      <c r="G160" s="91"/>
    </row>
    <row r="161" spans="1:7">
      <c r="A161" s="81"/>
      <c r="B161" s="88"/>
      <c r="C161" s="89"/>
      <c r="D161" s="90"/>
      <c r="E161" s="90"/>
      <c r="F161" s="90"/>
      <c r="G161" s="91"/>
    </row>
    <row r="162" spans="1:7">
      <c r="A162" s="81"/>
      <c r="B162" s="88"/>
      <c r="C162" s="89"/>
      <c r="D162" s="90"/>
      <c r="E162" s="90"/>
      <c r="F162" s="90"/>
      <c r="G162" s="91"/>
    </row>
    <row r="163" spans="1:7">
      <c r="A163" s="81"/>
      <c r="B163" s="88"/>
      <c r="C163" s="89"/>
      <c r="D163" s="90"/>
      <c r="E163" s="90"/>
      <c r="F163" s="90"/>
      <c r="G163" s="91"/>
    </row>
    <row r="164" spans="1:7">
      <c r="A164" s="81"/>
      <c r="B164" s="88"/>
      <c r="C164" s="77" t="s">
        <v>679</v>
      </c>
      <c r="D164" s="108"/>
      <c r="E164" s="108"/>
      <c r="F164" s="109"/>
      <c r="G164" s="91"/>
    </row>
    <row r="165" spans="1:7">
      <c r="A165" s="81"/>
      <c r="B165" s="88"/>
      <c r="C165" s="77" t="s">
        <v>680</v>
      </c>
      <c r="D165" s="108"/>
      <c r="E165" s="108"/>
      <c r="F165" s="160">
        <f>G18</f>
        <v>0</v>
      </c>
      <c r="G165" s="91"/>
    </row>
    <row r="166" spans="1:7">
      <c r="A166" s="81"/>
      <c r="B166" s="88"/>
      <c r="C166" s="77" t="s">
        <v>681</v>
      </c>
      <c r="D166" s="108"/>
      <c r="E166" s="108"/>
      <c r="F166" s="160">
        <f>G62</f>
        <v>0</v>
      </c>
      <c r="G166" s="91"/>
    </row>
    <row r="167" spans="1:7">
      <c r="A167" s="81"/>
      <c r="B167" s="88"/>
      <c r="C167" s="77" t="s">
        <v>682</v>
      </c>
      <c r="D167" s="108"/>
      <c r="E167" s="108"/>
      <c r="F167" s="160">
        <f>G137</f>
        <v>0</v>
      </c>
      <c r="G167" s="91"/>
    </row>
    <row r="168" spans="1:7" ht="13.8" thickBot="1">
      <c r="A168" s="81"/>
      <c r="B168" s="88"/>
      <c r="C168" s="110" t="s">
        <v>683</v>
      </c>
      <c r="D168" s="111" t="s">
        <v>684</v>
      </c>
      <c r="E168" s="112"/>
      <c r="F168" s="116">
        <f>G155</f>
        <v>1000</v>
      </c>
      <c r="G168" s="91"/>
    </row>
    <row r="169" spans="1:7" ht="13.8" thickBot="1">
      <c r="A169" s="78"/>
      <c r="C169" s="113" t="s">
        <v>685</v>
      </c>
      <c r="D169" s="108"/>
      <c r="E169" s="108"/>
      <c r="F169" s="114">
        <f>SUM(F164:F168)</f>
        <v>1000</v>
      </c>
      <c r="G169" s="159"/>
    </row>
    <row r="170" spans="1:7" ht="13.8" thickBot="1">
      <c r="A170" s="78"/>
      <c r="C170" s="115" t="s">
        <v>686</v>
      </c>
      <c r="D170" s="112"/>
      <c r="E170" s="112"/>
      <c r="F170" s="116">
        <f>F169*0.22</f>
        <v>220</v>
      </c>
      <c r="G170" s="159"/>
    </row>
    <row r="171" spans="1:7" ht="13.8" thickBot="1">
      <c r="A171" s="78"/>
      <c r="C171" s="113" t="s">
        <v>687</v>
      </c>
      <c r="D171" s="108"/>
      <c r="E171" s="108"/>
      <c r="F171" s="161">
        <f>SUM(F169:F170)</f>
        <v>1220</v>
      </c>
      <c r="G171" s="159"/>
    </row>
    <row r="172" spans="1:7">
      <c r="A172" s="78"/>
      <c r="D172" s="157"/>
      <c r="E172" s="157"/>
      <c r="F172" s="158"/>
      <c r="G172" s="159"/>
    </row>
  </sheetData>
  <sheetProtection algorithmName="SHA-512" hashValue="cXCmm/eWsIooO+bR+jACSUpMUzZe9ETNPENI7iE2GQJ/4apP6K5Xf3onSUVHD+XNkCz2HeFQNpPX2/e/trqADQ==" saltValue="uzTDwbT2BaC5M5vh8HPKfw==" spinCount="100000" sheet="1" objects="1" scenarios="1"/>
  <mergeCells count="73">
    <mergeCell ref="B26:C26"/>
    <mergeCell ref="B30:C30"/>
    <mergeCell ref="A1:G1"/>
    <mergeCell ref="B3:C3"/>
    <mergeCell ref="A13:A14"/>
    <mergeCell ref="B13:C14"/>
    <mergeCell ref="D13:D14"/>
    <mergeCell ref="E13:E14"/>
    <mergeCell ref="B24:C24"/>
    <mergeCell ref="F13:F14"/>
    <mergeCell ref="G13:G14"/>
    <mergeCell ref="B16:C16"/>
    <mergeCell ref="B18:C18"/>
    <mergeCell ref="B22:C22"/>
    <mergeCell ref="B50:C50"/>
    <mergeCell ref="B52:C52"/>
    <mergeCell ref="B54:C54"/>
    <mergeCell ref="B56:C56"/>
    <mergeCell ref="B28:C28"/>
    <mergeCell ref="B31:C31"/>
    <mergeCell ref="B149:C149"/>
    <mergeCell ref="B151:C151"/>
    <mergeCell ref="B153:C153"/>
    <mergeCell ref="B155:C155"/>
    <mergeCell ref="B147:C147"/>
    <mergeCell ref="B79:C79"/>
    <mergeCell ref="B81:C81"/>
    <mergeCell ref="B83:C83"/>
    <mergeCell ref="B85:C85"/>
    <mergeCell ref="B145:C145"/>
    <mergeCell ref="B123:C123"/>
    <mergeCell ref="B125:C125"/>
    <mergeCell ref="B127:C127"/>
    <mergeCell ref="B129:C129"/>
    <mergeCell ref="B131:C131"/>
    <mergeCell ref="B133:C133"/>
    <mergeCell ref="B143:C143"/>
    <mergeCell ref="B137:C137"/>
    <mergeCell ref="B86:C86"/>
    <mergeCell ref="B113:C113"/>
    <mergeCell ref="B116:C116"/>
    <mergeCell ref="B67:C67"/>
    <mergeCell ref="B69:C69"/>
    <mergeCell ref="B71:C71"/>
    <mergeCell ref="B73:C73"/>
    <mergeCell ref="B77:C77"/>
    <mergeCell ref="B75:C75"/>
    <mergeCell ref="J73:M73"/>
    <mergeCell ref="B32:C32"/>
    <mergeCell ref="B34:C34"/>
    <mergeCell ref="B39:C39"/>
    <mergeCell ref="B47:C47"/>
    <mergeCell ref="B49:C49"/>
    <mergeCell ref="B58:C58"/>
    <mergeCell ref="B42:C42"/>
    <mergeCell ref="B44:C44"/>
    <mergeCell ref="B45:C45"/>
    <mergeCell ref="B46:C46"/>
    <mergeCell ref="B48:C48"/>
    <mergeCell ref="B36:C36"/>
    <mergeCell ref="B38:C38"/>
    <mergeCell ref="B40:C40"/>
    <mergeCell ref="B62:C62"/>
    <mergeCell ref="B118:C118"/>
    <mergeCell ref="B120:C120"/>
    <mergeCell ref="B88:C88"/>
    <mergeCell ref="B90:C90"/>
    <mergeCell ref="B92:C92"/>
    <mergeCell ref="B93:C93"/>
    <mergeCell ref="B94:C94"/>
    <mergeCell ref="B107:C107"/>
    <mergeCell ref="B108:C108"/>
    <mergeCell ref="B112:C11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72"/>
  <sheetViews>
    <sheetView view="pageBreakPreview" topLeftCell="A137" zoomScaleNormal="100" zoomScaleSheetLayoutView="100" workbookViewId="0">
      <selection activeCell="F153" sqref="F153"/>
    </sheetView>
  </sheetViews>
  <sheetFormatPr defaultRowHeight="13.2"/>
  <cols>
    <col min="1" max="1" width="6" customWidth="1"/>
    <col min="3" max="3" width="36.5546875" customWidth="1"/>
    <col min="4" max="4" width="7.44140625" customWidth="1"/>
    <col min="5" max="5" width="7.5546875" customWidth="1"/>
    <col min="6" max="6" width="10.88671875" customWidth="1"/>
    <col min="7" max="7" width="10.5546875" customWidth="1"/>
  </cols>
  <sheetData>
    <row r="1" spans="1:9" ht="12.75" customHeight="1">
      <c r="A1" s="704" t="s">
        <v>583</v>
      </c>
      <c r="B1" s="689"/>
      <c r="C1" s="689"/>
      <c r="D1" s="689"/>
      <c r="E1" s="689"/>
      <c r="F1" s="689"/>
      <c r="G1" s="689"/>
      <c r="H1" s="143"/>
      <c r="I1" s="143"/>
    </row>
    <row r="2" spans="1:9" ht="13.8" thickBot="1">
      <c r="A2" s="143"/>
      <c r="B2" s="143"/>
      <c r="C2" s="143"/>
      <c r="D2" s="123"/>
      <c r="E2" s="123"/>
      <c r="F2" s="70"/>
      <c r="G2" s="71"/>
      <c r="H2" s="143"/>
      <c r="I2" s="143"/>
    </row>
    <row r="3" spans="1:9" ht="40.200000000000003" thickBot="1">
      <c r="A3" s="72" t="s">
        <v>584</v>
      </c>
      <c r="B3" s="705" t="s">
        <v>585</v>
      </c>
      <c r="C3" s="706"/>
      <c r="D3" s="73" t="s">
        <v>586</v>
      </c>
      <c r="E3" s="74" t="s">
        <v>587</v>
      </c>
      <c r="F3" s="75" t="s">
        <v>588</v>
      </c>
      <c r="G3" s="76" t="s">
        <v>589</v>
      </c>
      <c r="H3" s="143"/>
      <c r="I3" s="143"/>
    </row>
    <row r="4" spans="1:9">
      <c r="A4" s="143"/>
      <c r="B4" s="143"/>
      <c r="C4" s="143"/>
      <c r="D4" s="123"/>
      <c r="E4" s="123"/>
      <c r="F4" s="70"/>
      <c r="G4" s="71"/>
      <c r="H4" s="143"/>
      <c r="I4" s="143"/>
    </row>
    <row r="5" spans="1:9">
      <c r="A5" s="77" t="s">
        <v>590</v>
      </c>
      <c r="B5" s="143"/>
      <c r="C5" s="143"/>
      <c r="D5" s="123"/>
      <c r="E5" s="123"/>
      <c r="F5" s="70"/>
      <c r="G5" s="71"/>
      <c r="H5" s="143"/>
      <c r="I5" s="143"/>
    </row>
    <row r="6" spans="1:9">
      <c r="A6" s="143"/>
      <c r="B6" s="143"/>
      <c r="C6" s="143"/>
      <c r="D6" s="123"/>
      <c r="E6" s="123"/>
      <c r="F6" s="70"/>
      <c r="G6" s="71"/>
      <c r="H6" s="143"/>
      <c r="I6" s="143"/>
    </row>
    <row r="7" spans="1:9">
      <c r="A7" s="78" t="s">
        <v>591</v>
      </c>
      <c r="B7" s="143" t="s">
        <v>592</v>
      </c>
      <c r="C7" s="143"/>
      <c r="D7" s="123" t="s">
        <v>593</v>
      </c>
      <c r="E7" s="79">
        <v>0.33500000000000002</v>
      </c>
      <c r="F7" s="409"/>
      <c r="G7" s="71">
        <f>ROUND(E7*F7,2)</f>
        <v>0</v>
      </c>
      <c r="H7" s="143"/>
      <c r="I7" s="143"/>
    </row>
    <row r="8" spans="1:9">
      <c r="A8" s="78"/>
      <c r="B8" s="143"/>
      <c r="C8" s="143"/>
      <c r="D8" s="123"/>
      <c r="E8" s="80"/>
      <c r="F8" s="409"/>
      <c r="G8" s="71"/>
      <c r="H8" s="143"/>
      <c r="I8" s="143"/>
    </row>
    <row r="9" spans="1:9">
      <c r="A9" s="78" t="s">
        <v>594</v>
      </c>
      <c r="B9" s="143" t="s">
        <v>590</v>
      </c>
      <c r="C9" s="143"/>
      <c r="D9" s="123" t="s">
        <v>593</v>
      </c>
      <c r="E9" s="79">
        <v>0.33500000000000002</v>
      </c>
      <c r="F9" s="409"/>
      <c r="G9" s="159">
        <f>ROUND(E9*F9,2)</f>
        <v>0</v>
      </c>
      <c r="H9" s="143"/>
      <c r="I9" s="143"/>
    </row>
    <row r="10" spans="1:9">
      <c r="A10" s="78"/>
      <c r="B10" s="143"/>
      <c r="C10" s="143"/>
      <c r="D10" s="123"/>
      <c r="E10" s="123"/>
      <c r="F10" s="409"/>
      <c r="G10" s="71"/>
      <c r="H10" s="143"/>
      <c r="I10" s="143"/>
    </row>
    <row r="11" spans="1:9">
      <c r="A11" s="78" t="s">
        <v>595</v>
      </c>
      <c r="B11" s="143" t="s">
        <v>596</v>
      </c>
      <c r="C11" s="143"/>
      <c r="D11" s="123" t="s">
        <v>597</v>
      </c>
      <c r="E11" s="123">
        <v>0.33500000000000002</v>
      </c>
      <c r="F11" s="409"/>
      <c r="G11" s="159">
        <f>ROUND(E11*F11,2)</f>
        <v>0</v>
      </c>
      <c r="H11" s="143"/>
      <c r="I11" s="143"/>
    </row>
    <row r="12" spans="1:9">
      <c r="A12" s="78"/>
      <c r="B12" s="143"/>
      <c r="C12" s="143"/>
      <c r="D12" s="123"/>
      <c r="E12" s="123"/>
      <c r="F12" s="409"/>
      <c r="G12" s="71"/>
      <c r="H12" s="143"/>
      <c r="I12" s="143"/>
    </row>
    <row r="13" spans="1:9" ht="12.75" customHeight="1">
      <c r="A13" s="707" t="s">
        <v>598</v>
      </c>
      <c r="B13" s="691" t="s">
        <v>878</v>
      </c>
      <c r="C13" s="691"/>
      <c r="D13" s="708" t="s">
        <v>879</v>
      </c>
      <c r="E13" s="708">
        <v>2</v>
      </c>
      <c r="F13" s="709"/>
      <c r="G13" s="710">
        <f>ROUND(F13*E13,2)</f>
        <v>0</v>
      </c>
      <c r="H13" s="143"/>
      <c r="I13" s="143"/>
    </row>
    <row r="14" spans="1:9">
      <c r="A14" s="707"/>
      <c r="B14" s="691"/>
      <c r="C14" s="691"/>
      <c r="D14" s="708"/>
      <c r="E14" s="708"/>
      <c r="F14" s="709"/>
      <c r="G14" s="710"/>
      <c r="H14" s="143"/>
      <c r="I14" s="143"/>
    </row>
    <row r="15" spans="1:9" ht="13.5" customHeight="1">
      <c r="A15" s="125"/>
      <c r="B15" s="141"/>
      <c r="C15" s="141"/>
      <c r="D15" s="123"/>
      <c r="E15" s="123"/>
      <c r="F15" s="409"/>
      <c r="G15" s="71"/>
      <c r="H15" s="143"/>
      <c r="I15" s="143"/>
    </row>
    <row r="16" spans="1:9">
      <c r="A16" s="125" t="s">
        <v>599</v>
      </c>
      <c r="B16" s="691" t="s">
        <v>600</v>
      </c>
      <c r="C16" s="691"/>
      <c r="D16" s="123" t="s">
        <v>3</v>
      </c>
      <c r="E16" s="123">
        <v>15</v>
      </c>
      <c r="F16" s="409"/>
      <c r="G16" s="159">
        <f>ROUND(E16*F16,2)</f>
        <v>0</v>
      </c>
      <c r="H16" s="143"/>
      <c r="I16" s="143"/>
    </row>
    <row r="17" spans="1:9" ht="13.8" thickBot="1">
      <c r="A17" s="81"/>
      <c r="B17" s="82"/>
      <c r="C17" s="82"/>
      <c r="D17" s="83"/>
      <c r="E17" s="83"/>
      <c r="F17" s="410"/>
      <c r="G17" s="84"/>
      <c r="H17" s="143"/>
      <c r="I17" s="143"/>
    </row>
    <row r="18" spans="1:9" ht="13.8" thickBot="1">
      <c r="A18" s="85"/>
      <c r="B18" s="697" t="s">
        <v>601</v>
      </c>
      <c r="C18" s="698"/>
      <c r="D18" s="86"/>
      <c r="E18" s="86"/>
      <c r="F18" s="411"/>
      <c r="G18" s="87">
        <f>SUM(G7:G17)</f>
        <v>0</v>
      </c>
      <c r="H18" s="143"/>
      <c r="I18" s="143"/>
    </row>
    <row r="19" spans="1:9" ht="13.5" customHeight="1">
      <c r="A19" s="78"/>
      <c r="B19" s="88"/>
      <c r="C19" s="89"/>
      <c r="D19" s="90"/>
      <c r="E19" s="90"/>
      <c r="F19" s="412"/>
      <c r="G19" s="91"/>
      <c r="H19" s="143"/>
      <c r="I19" s="143"/>
    </row>
    <row r="20" spans="1:9">
      <c r="A20" s="92" t="s">
        <v>602</v>
      </c>
      <c r="B20" s="143"/>
      <c r="C20" s="143"/>
      <c r="D20" s="123"/>
      <c r="E20" s="123"/>
      <c r="F20" s="409"/>
      <c r="G20" s="71"/>
      <c r="H20" s="143"/>
      <c r="I20" s="143"/>
    </row>
    <row r="21" spans="1:9" ht="17.25" customHeight="1">
      <c r="A21" s="78"/>
      <c r="B21" s="27"/>
      <c r="C21" s="27"/>
      <c r="D21" s="123"/>
      <c r="E21" s="123"/>
      <c r="F21" s="409"/>
      <c r="G21" s="71"/>
      <c r="H21" s="143"/>
      <c r="I21" s="143"/>
    </row>
    <row r="22" spans="1:9">
      <c r="A22" s="125" t="s">
        <v>591</v>
      </c>
      <c r="B22" s="701" t="s">
        <v>603</v>
      </c>
      <c r="C22" s="701"/>
      <c r="D22" s="79" t="s">
        <v>5</v>
      </c>
      <c r="E22" s="79">
        <v>6.7</v>
      </c>
      <c r="F22" s="409"/>
      <c r="G22" s="159">
        <f>ROUND(E22*F22,2)</f>
        <v>0</v>
      </c>
      <c r="H22" s="143"/>
      <c r="I22" s="143"/>
    </row>
    <row r="23" spans="1:9" ht="16.5" customHeight="1">
      <c r="A23" s="78"/>
      <c r="B23" s="27"/>
      <c r="C23" s="27"/>
      <c r="D23" s="79"/>
      <c r="E23" s="79"/>
      <c r="F23" s="409"/>
      <c r="G23" s="71"/>
      <c r="H23" s="143"/>
      <c r="I23" s="143"/>
    </row>
    <row r="24" spans="1:9" ht="26.25" customHeight="1">
      <c r="A24" s="125" t="s">
        <v>594</v>
      </c>
      <c r="B24" s="701" t="s">
        <v>604</v>
      </c>
      <c r="C24" s="701"/>
      <c r="D24" s="79" t="s">
        <v>5</v>
      </c>
      <c r="E24" s="79">
        <v>643.20000000000005</v>
      </c>
      <c r="F24" s="409"/>
      <c r="G24" s="159">
        <f>ROUND(E24*F24,2)</f>
        <v>0</v>
      </c>
      <c r="H24" s="143"/>
      <c r="I24" s="143"/>
    </row>
    <row r="25" spans="1:9" ht="17.25" customHeight="1">
      <c r="A25" s="78"/>
      <c r="B25" s="146"/>
      <c r="C25" s="146"/>
      <c r="D25" s="123"/>
      <c r="E25" s="123"/>
      <c r="F25" s="409"/>
      <c r="G25" s="71"/>
      <c r="H25" s="143"/>
      <c r="I25" s="143"/>
    </row>
    <row r="26" spans="1:9" ht="44.25" customHeight="1">
      <c r="A26" s="125" t="s">
        <v>595</v>
      </c>
      <c r="B26" s="701" t="s">
        <v>621</v>
      </c>
      <c r="C26" s="701"/>
      <c r="D26" s="123" t="s">
        <v>11</v>
      </c>
      <c r="E26" s="123">
        <v>9</v>
      </c>
      <c r="F26" s="409"/>
      <c r="G26" s="159">
        <f>ROUND(E26*F26,2)</f>
        <v>0</v>
      </c>
      <c r="H26" s="143"/>
      <c r="I26" s="143"/>
    </row>
    <row r="27" spans="1:9" ht="12.75" customHeight="1">
      <c r="A27" s="125"/>
      <c r="B27" s="146"/>
      <c r="C27" s="146"/>
      <c r="D27" s="123"/>
      <c r="E27" s="123"/>
      <c r="F27" s="409"/>
      <c r="G27" s="71"/>
      <c r="H27" s="143"/>
      <c r="I27" s="143"/>
    </row>
    <row r="28" spans="1:9" ht="70.5" customHeight="1">
      <c r="A28" s="125" t="s">
        <v>598</v>
      </c>
      <c r="B28" s="693" t="s">
        <v>605</v>
      </c>
      <c r="C28" s="693"/>
      <c r="D28" s="93" t="s">
        <v>11</v>
      </c>
      <c r="E28" s="94" t="s">
        <v>265</v>
      </c>
      <c r="F28" s="409"/>
      <c r="G28" s="159">
        <f>ROUND(E28*F28,2)</f>
        <v>0</v>
      </c>
      <c r="H28" s="143"/>
      <c r="I28" s="143"/>
    </row>
    <row r="29" spans="1:9" ht="18" customHeight="1">
      <c r="A29" s="78"/>
      <c r="B29" s="146"/>
      <c r="C29" s="162"/>
      <c r="D29" s="96"/>
      <c r="E29" s="96"/>
      <c r="F29" s="409"/>
      <c r="G29" s="71"/>
      <c r="H29" s="143"/>
      <c r="I29" s="143"/>
    </row>
    <row r="30" spans="1:9" ht="30" customHeight="1">
      <c r="A30" s="125" t="s">
        <v>599</v>
      </c>
      <c r="B30" s="693" t="s">
        <v>606</v>
      </c>
      <c r="C30" s="693"/>
      <c r="D30" s="93" t="s">
        <v>593</v>
      </c>
      <c r="E30" s="94" t="s">
        <v>890</v>
      </c>
      <c r="F30" s="409"/>
      <c r="G30" s="159">
        <f>ROUND(E30*F30,2)</f>
        <v>0</v>
      </c>
      <c r="H30" s="143"/>
      <c r="I30" s="143"/>
    </row>
    <row r="31" spans="1:9" ht="6" customHeight="1">
      <c r="A31" s="78"/>
      <c r="B31" s="701"/>
      <c r="C31" s="701"/>
      <c r="D31" s="123"/>
      <c r="E31" s="123"/>
      <c r="F31" s="409"/>
      <c r="G31" s="71"/>
      <c r="H31" s="143"/>
      <c r="I31" s="143"/>
    </row>
    <row r="32" spans="1:9">
      <c r="A32" s="125"/>
      <c r="B32" s="693"/>
      <c r="C32" s="693"/>
      <c r="D32" s="93"/>
      <c r="E32" s="94"/>
      <c r="F32" s="413"/>
      <c r="G32" s="71"/>
      <c r="H32" s="143"/>
      <c r="I32" s="143"/>
    </row>
    <row r="33" spans="1:9" ht="16.5" customHeight="1">
      <c r="A33" s="97"/>
      <c r="B33" s="27"/>
      <c r="C33" s="27"/>
      <c r="D33" s="123"/>
      <c r="E33" s="123"/>
      <c r="F33" s="409"/>
      <c r="G33" s="71"/>
      <c r="H33" s="143"/>
      <c r="I33" s="143"/>
    </row>
    <row r="34" spans="1:9" ht="24.75" customHeight="1">
      <c r="A34" s="125" t="s">
        <v>607</v>
      </c>
      <c r="B34" s="693" t="s">
        <v>608</v>
      </c>
      <c r="C34" s="693"/>
      <c r="D34" s="93" t="s">
        <v>5</v>
      </c>
      <c r="E34" s="94" t="s">
        <v>891</v>
      </c>
      <c r="F34" s="409"/>
      <c r="G34" s="159">
        <f>ROUND(E34*F34,2)</f>
        <v>0</v>
      </c>
      <c r="H34" s="143"/>
      <c r="I34" s="143"/>
    </row>
    <row r="35" spans="1:9" ht="16.5" customHeight="1">
      <c r="A35" s="125"/>
      <c r="B35" s="141"/>
      <c r="C35" s="141"/>
      <c r="D35" s="123"/>
      <c r="E35" s="123"/>
      <c r="F35" s="409"/>
      <c r="G35" s="71"/>
      <c r="H35" s="143"/>
      <c r="I35" s="143"/>
    </row>
    <row r="36" spans="1:9">
      <c r="A36" s="125" t="s">
        <v>609</v>
      </c>
      <c r="B36" s="692" t="s">
        <v>610</v>
      </c>
      <c r="C36" s="692"/>
      <c r="D36" s="93" t="s">
        <v>9</v>
      </c>
      <c r="E36" s="94" t="s">
        <v>892</v>
      </c>
      <c r="F36" s="409"/>
      <c r="G36" s="159">
        <f>ROUND(E36*F36,2)</f>
        <v>0</v>
      </c>
      <c r="H36" s="143"/>
      <c r="I36" s="143"/>
    </row>
    <row r="37" spans="1:9">
      <c r="A37" s="97"/>
      <c r="B37" s="141"/>
      <c r="C37" s="141"/>
      <c r="D37" s="96"/>
      <c r="E37" s="96"/>
      <c r="F37" s="409"/>
      <c r="G37" s="71"/>
      <c r="H37" s="143"/>
      <c r="I37" s="143"/>
    </row>
    <row r="38" spans="1:9" ht="43.5" customHeight="1">
      <c r="A38" s="125" t="s">
        <v>611</v>
      </c>
      <c r="B38" s="692" t="s">
        <v>612</v>
      </c>
      <c r="C38" s="692"/>
      <c r="D38" s="93"/>
      <c r="E38" s="94"/>
      <c r="F38" s="409"/>
      <c r="G38" s="71"/>
      <c r="H38" s="143"/>
      <c r="I38" s="143"/>
    </row>
    <row r="39" spans="1:9">
      <c r="A39" s="125" t="s">
        <v>613</v>
      </c>
      <c r="B39" s="692" t="s">
        <v>883</v>
      </c>
      <c r="C39" s="692"/>
      <c r="D39" s="93" t="s">
        <v>5</v>
      </c>
      <c r="E39" s="94" t="s">
        <v>893</v>
      </c>
      <c r="F39" s="409"/>
      <c r="G39" s="159">
        <f>ROUND(E39*F39,2)</f>
        <v>0</v>
      </c>
      <c r="H39" s="143"/>
      <c r="I39" s="143"/>
    </row>
    <row r="40" spans="1:9" ht="16.5" customHeight="1">
      <c r="A40" s="125" t="s">
        <v>613</v>
      </c>
      <c r="B40" s="692" t="s">
        <v>885</v>
      </c>
      <c r="C40" s="692"/>
      <c r="D40" s="93" t="s">
        <v>5</v>
      </c>
      <c r="E40" s="94" t="s">
        <v>894</v>
      </c>
      <c r="F40" s="409"/>
      <c r="G40" s="159">
        <f>ROUND(E40*F40,2)</f>
        <v>0</v>
      </c>
      <c r="H40" s="143"/>
      <c r="I40" s="143"/>
    </row>
    <row r="41" spans="1:9">
      <c r="A41" s="125"/>
      <c r="B41" s="140"/>
      <c r="C41" s="140"/>
      <c r="D41" s="93"/>
      <c r="E41" s="94"/>
      <c r="F41" s="409"/>
      <c r="G41" s="71"/>
      <c r="H41" s="143"/>
      <c r="I41" s="143"/>
    </row>
    <row r="42" spans="1:9" ht="29.25" customHeight="1">
      <c r="A42" s="125" t="s">
        <v>226</v>
      </c>
      <c r="B42" s="692" t="s">
        <v>614</v>
      </c>
      <c r="C42" s="692"/>
      <c r="D42" s="93" t="s">
        <v>5</v>
      </c>
      <c r="E42" s="94" t="s">
        <v>893</v>
      </c>
      <c r="F42" s="409"/>
      <c r="G42" s="159">
        <f>ROUND(E42*F42,2)</f>
        <v>0</v>
      </c>
      <c r="H42" s="143"/>
      <c r="I42" s="143"/>
    </row>
    <row r="43" spans="1:9">
      <c r="A43" s="125"/>
      <c r="B43" s="140"/>
      <c r="C43" s="140"/>
      <c r="D43" s="93"/>
      <c r="E43" s="94"/>
      <c r="F43" s="409"/>
      <c r="G43" s="71"/>
      <c r="H43" s="143"/>
      <c r="I43" s="143"/>
    </row>
    <row r="44" spans="1:9" ht="55.5" customHeight="1">
      <c r="A44" s="125" t="s">
        <v>265</v>
      </c>
      <c r="B44" s="692" t="s">
        <v>615</v>
      </c>
      <c r="C44" s="692"/>
      <c r="D44" s="93" t="s">
        <v>5</v>
      </c>
      <c r="E44" s="94" t="s">
        <v>891</v>
      </c>
      <c r="F44" s="409"/>
      <c r="G44" s="159">
        <f>ROUND(E44*F44,2)</f>
        <v>0</v>
      </c>
      <c r="H44" s="143"/>
      <c r="I44" s="143"/>
    </row>
    <row r="45" spans="1:9">
      <c r="A45" s="125"/>
      <c r="B45" s="692"/>
      <c r="C45" s="692"/>
      <c r="D45" s="93"/>
      <c r="E45" s="94"/>
      <c r="F45" s="409"/>
      <c r="G45" s="71"/>
      <c r="H45" s="143"/>
      <c r="I45" s="143"/>
    </row>
    <row r="46" spans="1:9" ht="32.25" customHeight="1">
      <c r="A46" s="125" t="s">
        <v>247</v>
      </c>
      <c r="B46" s="692" t="s">
        <v>616</v>
      </c>
      <c r="C46" s="692"/>
      <c r="D46" s="93" t="s">
        <v>11</v>
      </c>
      <c r="E46" s="94" t="s">
        <v>234</v>
      </c>
      <c r="F46" s="409"/>
      <c r="G46" s="159">
        <f>ROUND(E46*F46,2)</f>
        <v>0</v>
      </c>
      <c r="H46" s="143"/>
      <c r="I46" s="143"/>
    </row>
    <row r="47" spans="1:9">
      <c r="A47" s="125"/>
      <c r="B47" s="692"/>
      <c r="C47" s="692"/>
      <c r="D47" s="93"/>
      <c r="E47" s="94"/>
      <c r="F47" s="409"/>
      <c r="G47" s="71"/>
      <c r="H47" s="143"/>
      <c r="I47" s="143"/>
    </row>
    <row r="48" spans="1:9" ht="31.5" customHeight="1">
      <c r="A48" s="125" t="s">
        <v>559</v>
      </c>
      <c r="B48" s="692" t="s">
        <v>617</v>
      </c>
      <c r="C48" s="692"/>
      <c r="D48" s="93" t="s">
        <v>11</v>
      </c>
      <c r="E48" s="94" t="s">
        <v>890</v>
      </c>
      <c r="F48" s="409"/>
      <c r="G48" s="159">
        <f>ROUND(E48*F48,2)</f>
        <v>0</v>
      </c>
      <c r="H48" s="143"/>
      <c r="I48" s="143"/>
    </row>
    <row r="49" spans="1:9">
      <c r="A49" s="125"/>
      <c r="B49" s="692"/>
      <c r="C49" s="692"/>
      <c r="D49" s="93"/>
      <c r="E49" s="94"/>
      <c r="F49" s="409"/>
      <c r="G49" s="71"/>
      <c r="H49" s="143"/>
      <c r="I49" s="143"/>
    </row>
    <row r="50" spans="1:9" ht="32.25" customHeight="1">
      <c r="A50" s="125" t="s">
        <v>303</v>
      </c>
      <c r="B50" s="692" t="s">
        <v>618</v>
      </c>
      <c r="C50" s="692"/>
      <c r="D50" s="93" t="s">
        <v>11</v>
      </c>
      <c r="E50" s="94" t="s">
        <v>93</v>
      </c>
      <c r="F50" s="409"/>
      <c r="G50" s="159">
        <f>ROUND(E50*F50,2)</f>
        <v>0</v>
      </c>
      <c r="H50" s="143"/>
      <c r="I50" s="143"/>
    </row>
    <row r="51" spans="1:9">
      <c r="A51" s="125"/>
      <c r="B51" s="140"/>
      <c r="C51" s="140"/>
      <c r="D51" s="93"/>
      <c r="E51" s="94"/>
      <c r="F51" s="409"/>
      <c r="G51" s="71"/>
      <c r="H51" s="143"/>
      <c r="I51" s="143"/>
    </row>
    <row r="52" spans="1:9" ht="29.25" customHeight="1">
      <c r="A52" s="125" t="s">
        <v>224</v>
      </c>
      <c r="B52" s="692" t="s">
        <v>619</v>
      </c>
      <c r="C52" s="692"/>
      <c r="D52" s="93" t="s">
        <v>5</v>
      </c>
      <c r="E52" s="94" t="s">
        <v>895</v>
      </c>
      <c r="F52" s="409"/>
      <c r="G52" s="159">
        <f>ROUND(E52*F52,2)</f>
        <v>0</v>
      </c>
      <c r="H52" s="143"/>
      <c r="I52" s="143"/>
    </row>
    <row r="53" spans="1:9">
      <c r="A53" s="125"/>
      <c r="B53" s="140"/>
      <c r="C53" s="140"/>
      <c r="D53" s="93"/>
      <c r="E53" s="94"/>
      <c r="F53" s="409"/>
      <c r="G53" s="71"/>
      <c r="H53" s="143"/>
      <c r="I53" s="143"/>
    </row>
    <row r="54" spans="1:9" ht="35.25" customHeight="1">
      <c r="A54" s="125" t="s">
        <v>620</v>
      </c>
      <c r="B54" s="691" t="s">
        <v>621</v>
      </c>
      <c r="C54" s="691"/>
      <c r="D54" s="123" t="s">
        <v>11</v>
      </c>
      <c r="E54" s="123">
        <v>5</v>
      </c>
      <c r="F54" s="409"/>
      <c r="G54" s="159">
        <f>ROUND(E54*F54,2)</f>
        <v>0</v>
      </c>
      <c r="H54" s="143"/>
      <c r="I54" s="143"/>
    </row>
    <row r="55" spans="1:9">
      <c r="A55" s="125"/>
      <c r="B55" s="141"/>
      <c r="C55" s="141"/>
      <c r="D55" s="123"/>
      <c r="E55" s="123"/>
      <c r="F55" s="409"/>
      <c r="G55" s="71"/>
      <c r="H55" s="143"/>
      <c r="I55" s="143"/>
    </row>
    <row r="56" spans="1:9" ht="68.25" customHeight="1">
      <c r="A56" s="125" t="s">
        <v>243</v>
      </c>
      <c r="B56" s="692" t="s">
        <v>622</v>
      </c>
      <c r="C56" s="692"/>
      <c r="D56" s="93" t="s">
        <v>11</v>
      </c>
      <c r="E56" s="94" t="s">
        <v>151</v>
      </c>
      <c r="F56" s="409"/>
      <c r="G56" s="159">
        <f>ROUND(E56*F56,2)</f>
        <v>0</v>
      </c>
      <c r="H56" s="143"/>
      <c r="I56" s="143"/>
    </row>
    <row r="57" spans="1:9">
      <c r="A57" s="125"/>
      <c r="B57" s="140"/>
      <c r="C57" s="140"/>
      <c r="D57" s="93"/>
      <c r="E57" s="94"/>
      <c r="F57" s="409"/>
      <c r="G57" s="71"/>
      <c r="H57" s="143"/>
      <c r="I57" s="143"/>
    </row>
    <row r="58" spans="1:9" ht="31.5" customHeight="1">
      <c r="A58" s="125" t="s">
        <v>382</v>
      </c>
      <c r="B58" s="693" t="s">
        <v>623</v>
      </c>
      <c r="C58" s="693"/>
      <c r="D58" s="93" t="s">
        <v>11</v>
      </c>
      <c r="E58" s="94" t="s">
        <v>234</v>
      </c>
      <c r="F58" s="409"/>
      <c r="G58" s="159">
        <f>ROUND(E58*F58,2)</f>
        <v>0</v>
      </c>
      <c r="H58" s="143"/>
      <c r="I58" s="143"/>
    </row>
    <row r="59" spans="1:9" ht="11.25" customHeight="1">
      <c r="A59" s="125"/>
      <c r="B59" s="140"/>
      <c r="C59" s="140"/>
      <c r="D59" s="93"/>
      <c r="E59" s="94"/>
      <c r="F59" s="409"/>
      <c r="G59" s="71"/>
      <c r="H59" s="143"/>
      <c r="I59" s="143"/>
    </row>
    <row r="60" spans="1:9">
      <c r="A60" s="125"/>
      <c r="B60" s="140"/>
      <c r="C60" s="140"/>
      <c r="D60" s="93"/>
      <c r="E60" s="94"/>
      <c r="F60" s="409"/>
      <c r="G60" s="71"/>
      <c r="H60" s="143"/>
      <c r="I60" s="143"/>
    </row>
    <row r="61" spans="1:9" ht="13.5" customHeight="1" thickBot="1">
      <c r="A61" s="125"/>
      <c r="B61" s="140"/>
      <c r="C61" s="140"/>
      <c r="D61" s="93"/>
      <c r="E61" s="94"/>
      <c r="F61" s="409"/>
      <c r="G61" s="71"/>
      <c r="H61" s="143"/>
      <c r="I61" s="143"/>
    </row>
    <row r="62" spans="1:9" ht="13.8" thickBot="1">
      <c r="A62" s="85"/>
      <c r="B62" s="697" t="s">
        <v>624</v>
      </c>
      <c r="C62" s="698"/>
      <c r="D62" s="86"/>
      <c r="E62" s="86"/>
      <c r="F62" s="411"/>
      <c r="G62" s="87">
        <f>SUM(G22:G61)</f>
        <v>0</v>
      </c>
      <c r="H62" s="143"/>
      <c r="I62" s="143"/>
    </row>
    <row r="63" spans="1:9">
      <c r="A63" s="78"/>
      <c r="B63" s="143"/>
      <c r="C63" s="143"/>
      <c r="D63" s="123"/>
      <c r="E63" s="123"/>
      <c r="F63" s="409"/>
      <c r="G63" s="71"/>
      <c r="H63" s="143"/>
      <c r="I63" s="143"/>
    </row>
    <row r="64" spans="1:9">
      <c r="A64" s="78"/>
      <c r="B64" s="143"/>
      <c r="C64" s="143"/>
      <c r="D64" s="123"/>
      <c r="E64" s="123"/>
      <c r="F64" s="409"/>
      <c r="G64" s="71"/>
      <c r="H64" s="143"/>
      <c r="I64" s="143"/>
    </row>
    <row r="65" spans="1:9">
      <c r="A65" s="92" t="s">
        <v>625</v>
      </c>
      <c r="B65" s="143"/>
      <c r="C65" s="143"/>
      <c r="D65" s="123"/>
      <c r="E65" s="123"/>
      <c r="F65" s="409"/>
      <c r="G65" s="71"/>
      <c r="H65" s="143"/>
      <c r="I65" s="143"/>
    </row>
    <row r="66" spans="1:9" ht="19.5" customHeight="1">
      <c r="A66" s="78"/>
      <c r="B66" s="143"/>
      <c r="C66" s="143"/>
      <c r="D66" s="123"/>
      <c r="E66" s="123"/>
      <c r="F66" s="409"/>
      <c r="G66" s="71"/>
      <c r="H66" s="143"/>
      <c r="I66" s="143"/>
    </row>
    <row r="67" spans="1:9" ht="16.5" customHeight="1">
      <c r="A67" s="125" t="s">
        <v>591</v>
      </c>
      <c r="B67" s="691" t="s">
        <v>626</v>
      </c>
      <c r="C67" s="691"/>
      <c r="D67" s="123" t="s">
        <v>5</v>
      </c>
      <c r="E67" s="79">
        <v>714</v>
      </c>
      <c r="F67" s="409"/>
      <c r="G67" s="159">
        <f>ROUND(E67*F67,2)</f>
        <v>0</v>
      </c>
      <c r="H67" s="143"/>
      <c r="I67" s="143"/>
    </row>
    <row r="68" spans="1:9" ht="13.5" customHeight="1">
      <c r="A68" s="78"/>
      <c r="B68" s="141"/>
      <c r="C68" s="141"/>
      <c r="D68" s="123"/>
      <c r="E68" s="79"/>
      <c r="F68" s="409"/>
      <c r="G68" s="71"/>
      <c r="H68" s="143"/>
      <c r="I68" s="143"/>
    </row>
    <row r="69" spans="1:9">
      <c r="A69" s="98" t="s">
        <v>594</v>
      </c>
      <c r="B69" s="699" t="s">
        <v>627</v>
      </c>
      <c r="C69" s="699"/>
      <c r="D69" s="123" t="s">
        <v>5</v>
      </c>
      <c r="E69" s="79">
        <v>720</v>
      </c>
      <c r="F69" s="414"/>
      <c r="G69" s="159">
        <f>ROUND(E69*F69,2)</f>
        <v>0</v>
      </c>
      <c r="H69" s="143"/>
      <c r="I69" s="143"/>
    </row>
    <row r="70" spans="1:9" ht="13.5" customHeight="1">
      <c r="A70" s="78"/>
      <c r="B70" s="141"/>
      <c r="C70" s="141"/>
      <c r="D70" s="123"/>
      <c r="E70" s="123"/>
      <c r="F70" s="409"/>
      <c r="G70" s="71"/>
      <c r="H70" s="143"/>
      <c r="I70" s="143"/>
    </row>
    <row r="71" spans="1:9">
      <c r="A71" s="98" t="s">
        <v>595</v>
      </c>
      <c r="B71" s="692" t="s">
        <v>628</v>
      </c>
      <c r="C71" s="692"/>
      <c r="D71" s="123" t="s">
        <v>5</v>
      </c>
      <c r="E71" s="79">
        <v>5</v>
      </c>
      <c r="F71" s="409"/>
      <c r="G71" s="159">
        <f>ROUND(E71*F71,2)</f>
        <v>0</v>
      </c>
      <c r="H71" s="143"/>
      <c r="I71" s="143"/>
    </row>
    <row r="72" spans="1:9" ht="13.5" customHeight="1">
      <c r="A72" s="98"/>
      <c r="B72" s="140"/>
      <c r="C72" s="140"/>
      <c r="D72" s="123"/>
      <c r="E72" s="123"/>
      <c r="F72" s="409"/>
      <c r="G72" s="13"/>
      <c r="H72" s="143"/>
      <c r="I72" s="143"/>
    </row>
    <row r="73" spans="1:9" ht="38.25" customHeight="1">
      <c r="A73" s="98" t="s">
        <v>598</v>
      </c>
      <c r="B73" s="700" t="s">
        <v>629</v>
      </c>
      <c r="C73" s="700"/>
      <c r="D73" s="123" t="s">
        <v>3</v>
      </c>
      <c r="E73" s="123">
        <v>9</v>
      </c>
      <c r="F73" s="409"/>
      <c r="G73" s="159">
        <f>ROUND(E73*F73,2)</f>
        <v>0</v>
      </c>
      <c r="H73" s="143"/>
      <c r="I73" s="143"/>
    </row>
    <row r="74" spans="1:9" ht="12" customHeight="1">
      <c r="A74" s="98"/>
      <c r="B74" s="140"/>
      <c r="C74" s="140"/>
      <c r="D74" s="123"/>
      <c r="E74" s="123"/>
      <c r="F74" s="409"/>
      <c r="G74" s="13"/>
      <c r="H74" s="143"/>
      <c r="I74" s="143"/>
    </row>
    <row r="75" spans="1:9" ht="25.5" customHeight="1">
      <c r="A75" s="98" t="s">
        <v>599</v>
      </c>
      <c r="B75" s="692" t="s">
        <v>630</v>
      </c>
      <c r="C75" s="692"/>
      <c r="D75" s="123" t="s">
        <v>3</v>
      </c>
      <c r="E75" s="123">
        <v>15</v>
      </c>
      <c r="F75" s="409"/>
      <c r="G75" s="159">
        <f>ROUND(E75*F75,2)</f>
        <v>0</v>
      </c>
      <c r="H75" s="143"/>
      <c r="I75" s="143"/>
    </row>
    <row r="76" spans="1:9" ht="10.5" customHeight="1">
      <c r="A76" s="98"/>
      <c r="B76" s="140"/>
      <c r="C76" s="140"/>
      <c r="D76" s="123"/>
      <c r="E76" s="123"/>
      <c r="F76" s="409"/>
      <c r="G76" s="13"/>
      <c r="H76" s="143"/>
      <c r="I76" s="143"/>
    </row>
    <row r="77" spans="1:9" ht="28.5" customHeight="1">
      <c r="A77" s="98" t="s">
        <v>631</v>
      </c>
      <c r="B77" s="692" t="s">
        <v>632</v>
      </c>
      <c r="C77" s="692"/>
      <c r="D77" s="123" t="s">
        <v>3</v>
      </c>
      <c r="E77" s="123">
        <v>15</v>
      </c>
      <c r="F77" s="409"/>
      <c r="G77" s="159">
        <f>ROUND(E77*F77,2)</f>
        <v>0</v>
      </c>
      <c r="H77" s="143"/>
      <c r="I77" s="143"/>
    </row>
    <row r="78" spans="1:9" ht="15" customHeight="1">
      <c r="A78" s="98"/>
      <c r="B78" s="140"/>
      <c r="C78" s="140"/>
      <c r="D78" s="123"/>
      <c r="E78" s="123"/>
      <c r="F78" s="409"/>
      <c r="G78" s="13"/>
      <c r="H78" s="143"/>
      <c r="I78" s="143"/>
    </row>
    <row r="79" spans="1:9" ht="30" customHeight="1">
      <c r="A79" s="99" t="s">
        <v>607</v>
      </c>
      <c r="B79" s="701" t="s">
        <v>633</v>
      </c>
      <c r="C79" s="701"/>
      <c r="D79" s="79" t="s">
        <v>593</v>
      </c>
      <c r="E79" s="79">
        <v>0.33500000000000002</v>
      </c>
      <c r="F79" s="413"/>
      <c r="G79" s="159">
        <f>ROUND(E79*F79,2)</f>
        <v>0</v>
      </c>
      <c r="H79" s="143"/>
      <c r="I79" s="143"/>
    </row>
    <row r="80" spans="1:9" ht="16.5" customHeight="1">
      <c r="A80" s="78"/>
      <c r="B80" s="143"/>
      <c r="C80" s="143"/>
      <c r="D80" s="123"/>
      <c r="E80" s="123"/>
      <c r="F80" s="409"/>
      <c r="G80" s="71"/>
      <c r="H80" s="143"/>
      <c r="I80" s="143"/>
    </row>
    <row r="81" spans="1:9" ht="214.5" customHeight="1">
      <c r="A81" s="98" t="s">
        <v>609</v>
      </c>
      <c r="B81" s="702" t="s">
        <v>634</v>
      </c>
      <c r="C81" s="702"/>
      <c r="D81" s="123" t="s">
        <v>11</v>
      </c>
      <c r="E81" s="123">
        <v>10</v>
      </c>
      <c r="F81" s="409"/>
      <c r="G81" s="159">
        <f>ROUND(E81*F81,2)</f>
        <v>0</v>
      </c>
      <c r="H81" s="143"/>
      <c r="I81" s="143"/>
    </row>
    <row r="82" spans="1:9" ht="12" customHeight="1">
      <c r="A82" s="78"/>
      <c r="B82" s="143"/>
      <c r="C82" s="143"/>
      <c r="D82" s="123"/>
      <c r="E82" s="123"/>
      <c r="F82" s="409"/>
      <c r="G82" s="71"/>
      <c r="H82" s="143"/>
      <c r="I82" s="143"/>
    </row>
    <row r="83" spans="1:9" ht="27" customHeight="1">
      <c r="A83" s="98" t="s">
        <v>611</v>
      </c>
      <c r="B83" s="689" t="s">
        <v>635</v>
      </c>
      <c r="C83" s="690"/>
      <c r="D83" s="123" t="s">
        <v>11</v>
      </c>
      <c r="E83" s="123">
        <v>0.33500000000000002</v>
      </c>
      <c r="F83" s="409"/>
      <c r="G83" s="159">
        <f>ROUND(E83*F83,2)</f>
        <v>0</v>
      </c>
      <c r="H83" s="143"/>
      <c r="I83" s="143"/>
    </row>
    <row r="84" spans="1:9" ht="12.75" customHeight="1">
      <c r="A84" s="78"/>
      <c r="B84" s="143"/>
      <c r="C84" s="143"/>
      <c r="D84" s="123"/>
      <c r="E84" s="123"/>
      <c r="F84" s="409"/>
      <c r="G84" s="71"/>
      <c r="H84" s="143"/>
      <c r="I84" s="143"/>
    </row>
    <row r="85" spans="1:9" ht="12.75" customHeight="1">
      <c r="A85" s="98" t="s">
        <v>226</v>
      </c>
      <c r="B85" s="692" t="s">
        <v>636</v>
      </c>
      <c r="C85" s="692"/>
      <c r="D85" s="123"/>
      <c r="E85" s="123"/>
      <c r="F85" s="409"/>
      <c r="G85" s="71"/>
      <c r="H85" s="143"/>
      <c r="I85" s="143"/>
    </row>
    <row r="86" spans="1:9" ht="12.75" customHeight="1">
      <c r="A86" s="100" t="s">
        <v>613</v>
      </c>
      <c r="B86" s="692" t="s">
        <v>637</v>
      </c>
      <c r="C86" s="692"/>
      <c r="D86" s="123" t="s">
        <v>3</v>
      </c>
      <c r="E86" s="123">
        <v>15</v>
      </c>
      <c r="F86" s="415"/>
      <c r="G86" s="159">
        <f>ROUND(E86*F86,2)</f>
        <v>0</v>
      </c>
      <c r="H86" s="143"/>
      <c r="I86" s="143"/>
    </row>
    <row r="87" spans="1:9">
      <c r="A87" s="78"/>
      <c r="B87" s="143"/>
      <c r="C87" s="143"/>
      <c r="D87" s="123"/>
      <c r="E87" s="123"/>
      <c r="F87" s="409"/>
      <c r="G87" s="71"/>
      <c r="H87" s="143"/>
      <c r="I87" s="143"/>
    </row>
    <row r="88" spans="1:9" ht="57" customHeight="1">
      <c r="A88" s="98" t="s">
        <v>265</v>
      </c>
      <c r="B88" s="692" t="s">
        <v>638</v>
      </c>
      <c r="C88" s="692"/>
      <c r="D88" s="123" t="s">
        <v>3</v>
      </c>
      <c r="E88" s="123">
        <v>15</v>
      </c>
      <c r="F88" s="409"/>
      <c r="G88" s="159">
        <f>ROUND(E88*F88,2)</f>
        <v>0</v>
      </c>
      <c r="H88" s="143"/>
      <c r="I88" s="143"/>
    </row>
    <row r="89" spans="1:9">
      <c r="A89" s="98"/>
      <c r="B89" s="140"/>
      <c r="C89" s="140"/>
      <c r="D89" s="123"/>
      <c r="E89" s="123"/>
      <c r="F89" s="409"/>
      <c r="G89" s="13"/>
      <c r="H89" s="143"/>
      <c r="I89" s="143"/>
    </row>
    <row r="90" spans="1:9" ht="83.25" customHeight="1">
      <c r="A90" s="125" t="s">
        <v>247</v>
      </c>
      <c r="B90" s="689" t="s">
        <v>639</v>
      </c>
      <c r="C90" s="689"/>
      <c r="D90" s="123" t="s">
        <v>593</v>
      </c>
      <c r="E90" s="123">
        <v>0.33500000000000002</v>
      </c>
      <c r="F90" s="409"/>
      <c r="G90" s="159">
        <f>ROUND(E90*F90,2)</f>
        <v>0</v>
      </c>
      <c r="H90" s="143"/>
      <c r="I90" s="143"/>
    </row>
    <row r="91" spans="1:9">
      <c r="A91" s="125"/>
      <c r="B91" s="101" t="s">
        <v>640</v>
      </c>
      <c r="C91" s="142"/>
      <c r="D91" s="123"/>
      <c r="E91" s="123"/>
      <c r="F91" s="409"/>
      <c r="G91" s="71"/>
      <c r="H91" s="143"/>
      <c r="I91" s="143"/>
    </row>
    <row r="92" spans="1:9" ht="12.75" customHeight="1">
      <c r="A92" s="102" t="s">
        <v>641</v>
      </c>
      <c r="B92" s="692" t="s">
        <v>888</v>
      </c>
      <c r="C92" s="693"/>
      <c r="D92" s="103" t="s">
        <v>11</v>
      </c>
      <c r="E92" s="104">
        <v>1</v>
      </c>
      <c r="F92" s="409"/>
      <c r="G92" s="71"/>
      <c r="H92" s="143"/>
      <c r="I92" s="143"/>
    </row>
    <row r="93" spans="1:9" ht="26.25" customHeight="1">
      <c r="A93" s="102"/>
      <c r="B93" s="693" t="s">
        <v>642</v>
      </c>
      <c r="C93" s="693"/>
      <c r="D93" s="103"/>
      <c r="E93" s="104"/>
      <c r="F93" s="409"/>
      <c r="G93" s="71"/>
      <c r="H93" s="143"/>
      <c r="I93" s="143"/>
    </row>
    <row r="94" spans="1:9" ht="12.75" customHeight="1">
      <c r="A94" s="102" t="s">
        <v>641</v>
      </c>
      <c r="B94" s="694" t="s">
        <v>643</v>
      </c>
      <c r="C94" s="689"/>
      <c r="D94" s="96" t="s">
        <v>593</v>
      </c>
      <c r="E94" s="104">
        <v>1</v>
      </c>
      <c r="F94" s="409"/>
      <c r="G94" s="71"/>
      <c r="H94" s="143"/>
      <c r="I94" s="143"/>
    </row>
    <row r="95" spans="1:9">
      <c r="A95" s="102" t="s">
        <v>641</v>
      </c>
      <c r="B95" s="105" t="s">
        <v>644</v>
      </c>
      <c r="C95" s="145"/>
      <c r="D95" s="106" t="s">
        <v>11</v>
      </c>
      <c r="E95" s="104">
        <v>1</v>
      </c>
      <c r="F95" s="409"/>
      <c r="G95" s="71"/>
      <c r="H95" s="143"/>
      <c r="I95" s="143"/>
    </row>
    <row r="96" spans="1:9">
      <c r="A96" s="102" t="s">
        <v>641</v>
      </c>
      <c r="B96" s="105" t="s">
        <v>645</v>
      </c>
      <c r="C96" s="145"/>
      <c r="D96" s="106" t="s">
        <v>11</v>
      </c>
      <c r="E96" s="104">
        <v>3</v>
      </c>
      <c r="F96" s="409"/>
      <c r="G96" s="71"/>
      <c r="H96" s="143"/>
      <c r="I96" s="143"/>
    </row>
    <row r="97" spans="1:9">
      <c r="A97" s="102" t="s">
        <v>641</v>
      </c>
      <c r="B97" s="101" t="s">
        <v>646</v>
      </c>
      <c r="C97" s="107"/>
      <c r="D97" s="106" t="s">
        <v>11</v>
      </c>
      <c r="E97" s="104">
        <v>1</v>
      </c>
      <c r="F97" s="409"/>
      <c r="G97" s="71"/>
      <c r="H97" s="143"/>
      <c r="I97" s="143"/>
    </row>
    <row r="98" spans="1:9">
      <c r="A98" s="102"/>
      <c r="B98" s="101"/>
      <c r="C98" s="145"/>
      <c r="D98" s="106"/>
      <c r="E98" s="104"/>
      <c r="F98" s="409"/>
      <c r="G98" s="71"/>
      <c r="H98" s="143"/>
      <c r="I98" s="143"/>
    </row>
    <row r="99" spans="1:9">
      <c r="A99" s="102"/>
      <c r="B99" s="101" t="s">
        <v>647</v>
      </c>
      <c r="C99" s="145"/>
      <c r="D99" s="106" t="s">
        <v>11</v>
      </c>
      <c r="E99" s="104">
        <v>1</v>
      </c>
      <c r="F99" s="409"/>
      <c r="G99" s="71"/>
      <c r="H99" s="143"/>
      <c r="I99" s="143"/>
    </row>
    <row r="100" spans="1:9">
      <c r="A100" s="102" t="s">
        <v>641</v>
      </c>
      <c r="B100" s="105" t="s">
        <v>648</v>
      </c>
      <c r="C100" s="145"/>
      <c r="D100" s="106" t="s">
        <v>11</v>
      </c>
      <c r="E100" s="104">
        <v>1</v>
      </c>
      <c r="F100" s="409"/>
      <c r="G100" s="71"/>
      <c r="H100" s="143"/>
      <c r="I100" s="143"/>
    </row>
    <row r="101" spans="1:9" ht="14.25" customHeight="1">
      <c r="A101" s="102" t="s">
        <v>641</v>
      </c>
      <c r="B101" s="105" t="s">
        <v>649</v>
      </c>
      <c r="C101" s="145"/>
      <c r="D101" s="106" t="s">
        <v>11</v>
      </c>
      <c r="E101" s="104">
        <v>2</v>
      </c>
      <c r="F101" s="409"/>
      <c r="G101" s="71"/>
      <c r="H101" s="143"/>
      <c r="I101" s="143"/>
    </row>
    <row r="102" spans="1:9">
      <c r="A102" s="102" t="s">
        <v>641</v>
      </c>
      <c r="B102" s="105" t="s">
        <v>650</v>
      </c>
      <c r="C102" s="145"/>
      <c r="D102" s="106" t="s">
        <v>11</v>
      </c>
      <c r="E102" s="104">
        <v>1</v>
      </c>
      <c r="F102" s="409"/>
      <c r="G102" s="71"/>
      <c r="H102" s="143"/>
      <c r="I102" s="143"/>
    </row>
    <row r="103" spans="1:9">
      <c r="A103" s="102" t="s">
        <v>641</v>
      </c>
      <c r="B103" s="105" t="s">
        <v>651</v>
      </c>
      <c r="C103" s="145"/>
      <c r="D103" s="106" t="s">
        <v>11</v>
      </c>
      <c r="E103" s="104">
        <v>1</v>
      </c>
      <c r="F103" s="409"/>
      <c r="G103" s="71"/>
      <c r="H103" s="143"/>
      <c r="I103" s="143"/>
    </row>
    <row r="104" spans="1:9">
      <c r="A104" s="102" t="s">
        <v>641</v>
      </c>
      <c r="B104" s="105" t="s">
        <v>652</v>
      </c>
      <c r="C104" s="145"/>
      <c r="D104" s="106" t="s">
        <v>11</v>
      </c>
      <c r="E104" s="104">
        <v>1</v>
      </c>
      <c r="F104" s="409"/>
      <c r="G104" s="71"/>
      <c r="H104" s="143"/>
      <c r="I104" s="143"/>
    </row>
    <row r="105" spans="1:9">
      <c r="A105" s="102" t="s">
        <v>641</v>
      </c>
      <c r="B105" s="105" t="s">
        <v>653</v>
      </c>
      <c r="C105" s="145"/>
      <c r="D105" s="106" t="s">
        <v>11</v>
      </c>
      <c r="E105" s="104">
        <v>5</v>
      </c>
      <c r="F105" s="409"/>
      <c r="G105" s="71"/>
      <c r="H105" s="143"/>
      <c r="I105" s="143"/>
    </row>
    <row r="106" spans="1:9">
      <c r="A106" s="102"/>
      <c r="B106" s="105" t="s">
        <v>654</v>
      </c>
      <c r="C106" s="145"/>
      <c r="D106" s="106"/>
      <c r="E106" s="104"/>
      <c r="F106" s="409"/>
      <c r="G106" s="71"/>
      <c r="H106" s="143"/>
      <c r="I106" s="143"/>
    </row>
    <row r="107" spans="1:9" ht="16.5" customHeight="1">
      <c r="A107" s="102" t="s">
        <v>641</v>
      </c>
      <c r="B107" s="694" t="s">
        <v>655</v>
      </c>
      <c r="C107" s="689"/>
      <c r="D107" s="106" t="s">
        <v>11</v>
      </c>
      <c r="E107" s="104">
        <v>2</v>
      </c>
      <c r="F107" s="409"/>
      <c r="G107" s="71"/>
      <c r="H107" s="143"/>
      <c r="I107" s="143"/>
    </row>
    <row r="108" spans="1:9" ht="12.75" customHeight="1">
      <c r="A108" s="102" t="s">
        <v>641</v>
      </c>
      <c r="B108" s="694" t="s">
        <v>656</v>
      </c>
      <c r="C108" s="695"/>
      <c r="D108" s="106" t="s">
        <v>11</v>
      </c>
      <c r="E108" s="104">
        <v>1</v>
      </c>
      <c r="F108" s="409"/>
      <c r="G108" s="71"/>
      <c r="H108" s="143"/>
      <c r="I108" s="143"/>
    </row>
    <row r="109" spans="1:9">
      <c r="A109" s="102" t="s">
        <v>641</v>
      </c>
      <c r="B109" s="101" t="s">
        <v>657</v>
      </c>
      <c r="C109" s="145"/>
      <c r="D109" s="106" t="s">
        <v>11</v>
      </c>
      <c r="E109" s="104">
        <v>1</v>
      </c>
      <c r="F109" s="409"/>
      <c r="G109" s="71"/>
      <c r="H109" s="143"/>
      <c r="I109" s="143"/>
    </row>
    <row r="110" spans="1:9">
      <c r="A110" s="102" t="s">
        <v>641</v>
      </c>
      <c r="B110" s="101" t="s">
        <v>658</v>
      </c>
      <c r="C110" s="145"/>
      <c r="D110" s="106" t="s">
        <v>11</v>
      </c>
      <c r="E110" s="104">
        <v>1</v>
      </c>
      <c r="F110" s="409"/>
      <c r="G110" s="71"/>
      <c r="H110" s="143"/>
      <c r="I110" s="143"/>
    </row>
    <row r="111" spans="1:9">
      <c r="A111" s="102" t="s">
        <v>641</v>
      </c>
      <c r="B111" s="105" t="s">
        <v>659</v>
      </c>
      <c r="C111" s="145"/>
      <c r="D111" s="106" t="s">
        <v>11</v>
      </c>
      <c r="E111" s="104">
        <v>1</v>
      </c>
      <c r="F111" s="409"/>
      <c r="G111" s="71"/>
      <c r="H111" s="143"/>
      <c r="I111" s="143"/>
    </row>
    <row r="112" spans="1:9" ht="12.75" customHeight="1">
      <c r="A112" s="102" t="s">
        <v>641</v>
      </c>
      <c r="B112" s="694" t="s">
        <v>660</v>
      </c>
      <c r="C112" s="689"/>
      <c r="D112" s="96" t="s">
        <v>593</v>
      </c>
      <c r="E112" s="104">
        <v>1</v>
      </c>
      <c r="F112" s="409"/>
      <c r="G112" s="71"/>
      <c r="H112" s="143"/>
      <c r="I112" s="143"/>
    </row>
    <row r="113" spans="1:9" ht="12.75" customHeight="1">
      <c r="A113" s="102" t="s">
        <v>641</v>
      </c>
      <c r="B113" s="694" t="s">
        <v>661</v>
      </c>
      <c r="C113" s="689"/>
      <c r="D113" s="96" t="s">
        <v>593</v>
      </c>
      <c r="E113" s="104">
        <v>1</v>
      </c>
      <c r="F113" s="409"/>
      <c r="G113" s="71"/>
      <c r="H113" s="143"/>
      <c r="I113" s="143"/>
    </row>
    <row r="114" spans="1:9">
      <c r="A114" s="102" t="s">
        <v>641</v>
      </c>
      <c r="B114" s="101" t="s">
        <v>662</v>
      </c>
      <c r="C114" s="142"/>
      <c r="D114" s="106" t="s">
        <v>11</v>
      </c>
      <c r="E114" s="104">
        <v>1</v>
      </c>
      <c r="F114" s="409"/>
      <c r="G114" s="71"/>
      <c r="H114" s="143"/>
      <c r="I114" s="143"/>
    </row>
    <row r="115" spans="1:9">
      <c r="A115" s="125"/>
      <c r="B115" s="142"/>
      <c r="C115" s="142"/>
      <c r="D115" s="123"/>
      <c r="E115" s="123"/>
      <c r="F115" s="409"/>
      <c r="G115" s="71"/>
      <c r="H115" s="143"/>
      <c r="I115" s="143"/>
    </row>
    <row r="116" spans="1:9" ht="12.75" customHeight="1">
      <c r="A116" s="125" t="s">
        <v>383</v>
      </c>
      <c r="B116" s="689" t="s">
        <v>663</v>
      </c>
      <c r="C116" s="690"/>
      <c r="D116" s="123" t="s">
        <v>593</v>
      </c>
      <c r="E116" s="123">
        <v>0.33500000000000002</v>
      </c>
      <c r="F116" s="409"/>
      <c r="G116" s="159">
        <f>ROUND(E116*F116,2)</f>
        <v>0</v>
      </c>
      <c r="H116" s="143"/>
      <c r="I116" s="143"/>
    </row>
    <row r="117" spans="1:9">
      <c r="A117" s="125"/>
      <c r="B117" s="142"/>
      <c r="C117" s="142"/>
      <c r="D117" s="123"/>
      <c r="E117" s="123"/>
      <c r="F117" s="409"/>
      <c r="G117" s="71"/>
      <c r="H117" s="143"/>
      <c r="I117" s="143"/>
    </row>
    <row r="118" spans="1:9" ht="43.5" customHeight="1">
      <c r="A118" s="125" t="s">
        <v>559</v>
      </c>
      <c r="B118" s="689" t="s">
        <v>664</v>
      </c>
      <c r="C118" s="690"/>
      <c r="D118" s="123" t="s">
        <v>3</v>
      </c>
      <c r="E118" s="123">
        <v>15</v>
      </c>
      <c r="F118" s="409"/>
      <c r="G118" s="159">
        <f>ROUND(E118*F118,2)</f>
        <v>0</v>
      </c>
      <c r="H118" s="143"/>
      <c r="I118" s="143"/>
    </row>
    <row r="119" spans="1:9">
      <c r="A119" s="125"/>
      <c r="B119" s="142"/>
      <c r="C119" s="143"/>
      <c r="D119" s="123"/>
      <c r="E119" s="123"/>
      <c r="F119" s="409"/>
      <c r="G119" s="13"/>
      <c r="H119" s="143"/>
      <c r="I119" s="143"/>
    </row>
    <row r="120" spans="1:9" ht="21" customHeight="1">
      <c r="A120" s="78" t="s">
        <v>303</v>
      </c>
      <c r="B120" s="691" t="s">
        <v>665</v>
      </c>
      <c r="C120" s="691"/>
      <c r="D120" s="123" t="s">
        <v>593</v>
      </c>
      <c r="E120" s="79">
        <v>0.33500000000000002</v>
      </c>
      <c r="F120" s="409"/>
      <c r="G120" s="159">
        <f>ROUND(E120*F120,2)</f>
        <v>0</v>
      </c>
      <c r="H120" s="143"/>
      <c r="I120" s="143"/>
    </row>
    <row r="121" spans="1:9">
      <c r="A121" s="102" t="s">
        <v>641</v>
      </c>
      <c r="B121" s="105" t="s">
        <v>653</v>
      </c>
      <c r="C121" s="145"/>
      <c r="D121" s="106"/>
      <c r="E121" s="104"/>
      <c r="F121" s="409"/>
      <c r="G121" s="71"/>
      <c r="H121" s="143"/>
      <c r="I121" s="143"/>
    </row>
    <row r="122" spans="1:9">
      <c r="A122" s="102"/>
      <c r="B122" s="105" t="s">
        <v>654</v>
      </c>
      <c r="C122" s="145"/>
      <c r="D122" s="106" t="s">
        <v>11</v>
      </c>
      <c r="E122" s="104">
        <v>3</v>
      </c>
      <c r="F122" s="409"/>
      <c r="G122" s="71"/>
      <c r="H122" s="143"/>
      <c r="I122" s="143"/>
    </row>
    <row r="123" spans="1:9" ht="18.75" customHeight="1">
      <c r="A123" s="102" t="s">
        <v>641</v>
      </c>
      <c r="B123" s="692" t="s">
        <v>666</v>
      </c>
      <c r="C123" s="692"/>
      <c r="D123" s="106" t="s">
        <v>11</v>
      </c>
      <c r="E123" s="104">
        <v>2</v>
      </c>
      <c r="F123" s="409"/>
      <c r="G123" s="71"/>
      <c r="H123" s="143"/>
      <c r="I123" s="143"/>
    </row>
    <row r="124" spans="1:9">
      <c r="A124" s="78"/>
      <c r="B124" s="141"/>
      <c r="C124" s="141"/>
      <c r="D124" s="123"/>
      <c r="E124" s="79"/>
      <c r="F124" s="409"/>
      <c r="G124" s="71"/>
      <c r="H124" s="143"/>
      <c r="I124" s="143"/>
    </row>
    <row r="125" spans="1:9" ht="12.75" customHeight="1">
      <c r="A125" s="78" t="s">
        <v>224</v>
      </c>
      <c r="B125" s="691" t="s">
        <v>889</v>
      </c>
      <c r="C125" s="691"/>
      <c r="D125" s="123" t="s">
        <v>593</v>
      </c>
      <c r="E125" s="79">
        <v>0.33500000000000002</v>
      </c>
      <c r="F125" s="409"/>
      <c r="G125" s="159">
        <f>ROUND(E125*F125,2)</f>
        <v>0</v>
      </c>
      <c r="H125" s="143"/>
      <c r="I125" s="143"/>
    </row>
    <row r="126" spans="1:9">
      <c r="A126" s="78"/>
      <c r="B126" s="141"/>
      <c r="C126" s="141"/>
      <c r="D126" s="123"/>
      <c r="E126" s="79"/>
      <c r="F126" s="409"/>
      <c r="G126" s="71"/>
      <c r="H126" s="143"/>
      <c r="I126" s="143"/>
    </row>
    <row r="127" spans="1:9" ht="42" customHeight="1">
      <c r="A127" s="98" t="s">
        <v>310</v>
      </c>
      <c r="B127" s="700" t="s">
        <v>667</v>
      </c>
      <c r="C127" s="700"/>
      <c r="D127" s="123" t="s">
        <v>3</v>
      </c>
      <c r="E127" s="123">
        <v>6</v>
      </c>
      <c r="F127" s="409"/>
      <c r="G127" s="159">
        <f>ROUND(E127*F127,2)</f>
        <v>0</v>
      </c>
      <c r="H127" s="143"/>
      <c r="I127" s="143"/>
    </row>
    <row r="128" spans="1:9">
      <c r="A128" s="78"/>
      <c r="B128" s="141"/>
      <c r="C128" s="141"/>
      <c r="D128" s="123"/>
      <c r="E128" s="79"/>
      <c r="F128" s="409"/>
      <c r="G128" s="71"/>
      <c r="H128" s="143"/>
      <c r="I128" s="143"/>
    </row>
    <row r="129" spans="1:9" ht="207" customHeight="1">
      <c r="A129" s="98" t="s">
        <v>250</v>
      </c>
      <c r="B129" s="702" t="s">
        <v>668</v>
      </c>
      <c r="C129" s="702"/>
      <c r="D129" s="123" t="s">
        <v>11</v>
      </c>
      <c r="E129" s="123">
        <v>4</v>
      </c>
      <c r="F129" s="409"/>
      <c r="G129" s="159">
        <f>ROUND(E129*F129,2)</f>
        <v>0</v>
      </c>
      <c r="H129" s="143"/>
      <c r="I129" s="143"/>
    </row>
    <row r="130" spans="1:9">
      <c r="A130" s="125"/>
      <c r="B130" s="142"/>
      <c r="C130" s="143"/>
      <c r="D130" s="123"/>
      <c r="E130" s="123"/>
      <c r="F130" s="409"/>
      <c r="G130" s="13"/>
      <c r="H130" s="143"/>
      <c r="I130" s="143"/>
    </row>
    <row r="131" spans="1:9" ht="18.75" customHeight="1">
      <c r="A131" s="98" t="s">
        <v>620</v>
      </c>
      <c r="B131" s="691" t="s">
        <v>669</v>
      </c>
      <c r="C131" s="691"/>
      <c r="D131" s="123" t="s">
        <v>5</v>
      </c>
      <c r="E131" s="79">
        <v>33.5</v>
      </c>
      <c r="F131" s="409"/>
      <c r="G131" s="159">
        <f>ROUND(E131*F131,2)</f>
        <v>0</v>
      </c>
      <c r="H131" s="143"/>
      <c r="I131" s="143"/>
    </row>
    <row r="132" spans="1:9">
      <c r="A132" s="98"/>
      <c r="B132" s="141"/>
      <c r="C132" s="141"/>
      <c r="D132" s="123"/>
      <c r="E132" s="79"/>
      <c r="F132" s="409"/>
      <c r="G132" s="71"/>
      <c r="H132" s="143"/>
      <c r="I132" s="143"/>
    </row>
    <row r="133" spans="1:9" ht="219.75" customHeight="1">
      <c r="A133" s="98" t="s">
        <v>243</v>
      </c>
      <c r="B133" s="691" t="s">
        <v>670</v>
      </c>
      <c r="C133" s="691"/>
      <c r="D133" s="123" t="s">
        <v>11</v>
      </c>
      <c r="E133" s="123">
        <v>1</v>
      </c>
      <c r="F133" s="409"/>
      <c r="G133" s="159">
        <f>ROUND(E133*F133,2)</f>
        <v>0</v>
      </c>
      <c r="H133" s="143"/>
      <c r="I133" s="143"/>
    </row>
    <row r="134" spans="1:9">
      <c r="A134" s="125"/>
      <c r="B134" s="142"/>
      <c r="C134" s="143"/>
      <c r="D134" s="123"/>
      <c r="E134" s="123"/>
      <c r="F134" s="409"/>
      <c r="G134" s="13"/>
      <c r="H134" s="143"/>
      <c r="I134" s="143"/>
    </row>
    <row r="135" spans="1:9">
      <c r="A135" s="78"/>
      <c r="B135" s="142"/>
      <c r="C135" s="143"/>
      <c r="D135" s="123"/>
      <c r="E135" s="123"/>
      <c r="F135" s="409"/>
      <c r="G135" s="71"/>
      <c r="H135" s="143"/>
      <c r="I135" s="143"/>
    </row>
    <row r="136" spans="1:9" ht="18" customHeight="1" thickBot="1">
      <c r="A136" s="78"/>
      <c r="B136" s="143"/>
      <c r="C136" s="143"/>
      <c r="D136" s="123"/>
      <c r="E136" s="123"/>
      <c r="F136" s="409"/>
      <c r="G136" s="71"/>
      <c r="H136" s="143"/>
      <c r="I136" s="143"/>
    </row>
    <row r="137" spans="1:9" ht="13.8" thickBot="1">
      <c r="A137" s="85"/>
      <c r="B137" s="697" t="s">
        <v>671</v>
      </c>
      <c r="C137" s="698"/>
      <c r="D137" s="86"/>
      <c r="E137" s="86"/>
      <c r="F137" s="411"/>
      <c r="G137" s="87">
        <f>SUM(G67:G136)</f>
        <v>0</v>
      </c>
      <c r="H137" s="143"/>
      <c r="I137" s="143"/>
    </row>
    <row r="138" spans="1:9" ht="43.5" customHeight="1">
      <c r="A138" s="125"/>
      <c r="B138" s="143"/>
      <c r="C138" s="143"/>
      <c r="D138" s="123"/>
      <c r="E138" s="123"/>
      <c r="F138" s="409"/>
      <c r="G138" s="71"/>
      <c r="H138" s="143"/>
      <c r="I138" s="143"/>
    </row>
    <row r="139" spans="1:9">
      <c r="A139" s="78"/>
      <c r="B139" s="143"/>
      <c r="C139" s="143"/>
      <c r="D139" s="123"/>
      <c r="E139" s="123"/>
      <c r="F139" s="409"/>
      <c r="G139" s="71"/>
      <c r="H139" s="143"/>
      <c r="I139" s="143"/>
    </row>
    <row r="140" spans="1:9" ht="24.75" customHeight="1">
      <c r="A140" s="92" t="s">
        <v>672</v>
      </c>
      <c r="B140" s="143"/>
      <c r="C140" s="143"/>
      <c r="D140" s="123"/>
      <c r="E140" s="123"/>
      <c r="F140" s="409"/>
      <c r="G140" s="71"/>
      <c r="H140" s="143"/>
      <c r="I140" s="143"/>
    </row>
    <row r="141" spans="1:9">
      <c r="A141" s="92"/>
      <c r="B141" s="143"/>
      <c r="C141" s="143"/>
      <c r="D141" s="123"/>
      <c r="E141" s="123"/>
      <c r="F141" s="409"/>
      <c r="G141" s="71"/>
      <c r="H141" s="143"/>
      <c r="I141" s="143"/>
    </row>
    <row r="142" spans="1:9" ht="13.5" customHeight="1">
      <c r="A142" s="92"/>
      <c r="B142" s="143"/>
      <c r="C142" s="143"/>
      <c r="D142" s="123"/>
      <c r="E142" s="123"/>
      <c r="F142" s="409"/>
      <c r="G142" s="71"/>
      <c r="H142" s="143"/>
      <c r="I142" s="143"/>
    </row>
    <row r="143" spans="1:9">
      <c r="A143" s="125" t="s">
        <v>591</v>
      </c>
      <c r="B143" s="691" t="s">
        <v>673</v>
      </c>
      <c r="C143" s="691"/>
      <c r="D143" s="123" t="s">
        <v>593</v>
      </c>
      <c r="E143" s="123">
        <v>1</v>
      </c>
      <c r="F143" s="409"/>
      <c r="G143" s="159">
        <f>ROUND(E143*F143,2)</f>
        <v>0</v>
      </c>
      <c r="H143" s="143"/>
      <c r="I143" s="143"/>
    </row>
    <row r="144" spans="1:9">
      <c r="A144" s="92"/>
      <c r="B144" s="143"/>
      <c r="C144" s="143"/>
      <c r="D144" s="123"/>
      <c r="E144" s="123"/>
      <c r="F144" s="409"/>
      <c r="G144" s="71"/>
      <c r="H144" s="143"/>
      <c r="I144" s="143"/>
    </row>
    <row r="145" spans="1:9">
      <c r="A145" s="78" t="s">
        <v>594</v>
      </c>
      <c r="B145" s="692" t="s">
        <v>674</v>
      </c>
      <c r="C145" s="692"/>
      <c r="D145" s="123" t="s">
        <v>593</v>
      </c>
      <c r="E145" s="123">
        <v>1</v>
      </c>
      <c r="F145" s="409"/>
      <c r="G145" s="159">
        <f>ROUND(E145*F145,2)</f>
        <v>0</v>
      </c>
      <c r="H145" s="143"/>
      <c r="I145" s="143"/>
    </row>
    <row r="146" spans="1:9">
      <c r="A146" s="78"/>
      <c r="B146" s="123"/>
      <c r="C146" s="123"/>
      <c r="D146" s="123"/>
      <c r="E146" s="123"/>
      <c r="F146" s="409"/>
      <c r="G146" s="71"/>
      <c r="H146" s="143"/>
      <c r="I146" s="143"/>
    </row>
    <row r="147" spans="1:9" ht="12.75" customHeight="1">
      <c r="A147" s="78" t="s">
        <v>595</v>
      </c>
      <c r="B147" s="703" t="s">
        <v>675</v>
      </c>
      <c r="C147" s="703"/>
      <c r="D147" s="123" t="s">
        <v>593</v>
      </c>
      <c r="E147" s="123">
        <v>1</v>
      </c>
      <c r="F147" s="409"/>
      <c r="G147" s="159">
        <f>ROUND(E147*F147,2)</f>
        <v>0</v>
      </c>
      <c r="H147" s="143"/>
      <c r="I147" s="143"/>
    </row>
    <row r="148" spans="1:9">
      <c r="A148" s="78"/>
      <c r="B148" s="144"/>
      <c r="C148" s="144"/>
      <c r="D148" s="123"/>
      <c r="E148" s="123"/>
      <c r="F148" s="409"/>
      <c r="G148" s="71"/>
      <c r="H148" s="143"/>
      <c r="I148" s="143"/>
    </row>
    <row r="149" spans="1:9" ht="28.5" customHeight="1">
      <c r="A149" s="125" t="s">
        <v>598</v>
      </c>
      <c r="B149" s="692" t="s">
        <v>676</v>
      </c>
      <c r="C149" s="692"/>
      <c r="D149" s="123" t="s">
        <v>593</v>
      </c>
      <c r="E149" s="123">
        <v>1</v>
      </c>
      <c r="F149" s="409"/>
      <c r="G149" s="159">
        <f>ROUND(E149*F149,2)</f>
        <v>0</v>
      </c>
      <c r="H149" s="143"/>
      <c r="I149" s="143"/>
    </row>
    <row r="150" spans="1:9">
      <c r="A150" s="78"/>
      <c r="B150" s="143"/>
      <c r="C150" s="143"/>
      <c r="D150" s="123"/>
      <c r="E150" s="123"/>
      <c r="F150" s="409"/>
      <c r="G150" s="71"/>
      <c r="H150" s="143"/>
      <c r="I150" s="143"/>
    </row>
    <row r="151" spans="1:9" ht="30" customHeight="1">
      <c r="A151" s="125" t="s">
        <v>599</v>
      </c>
      <c r="B151" s="692" t="s">
        <v>1827</v>
      </c>
      <c r="C151" s="692"/>
      <c r="D151" s="123" t="s">
        <v>198</v>
      </c>
      <c r="E151" s="123">
        <v>20</v>
      </c>
      <c r="F151" s="655">
        <v>50</v>
      </c>
      <c r="G151" s="159">
        <f>ROUND(E151*F151,2)</f>
        <v>1000</v>
      </c>
      <c r="H151" s="143"/>
      <c r="I151" s="143"/>
    </row>
    <row r="152" spans="1:9">
      <c r="A152" s="78"/>
      <c r="B152" s="143"/>
      <c r="C152" s="143"/>
      <c r="D152" s="123"/>
      <c r="E152" s="123"/>
      <c r="F152" s="409"/>
      <c r="G152" s="71"/>
      <c r="H152" s="143"/>
      <c r="I152" s="143"/>
    </row>
    <row r="153" spans="1:9" ht="15.75" customHeight="1">
      <c r="A153" s="125" t="s">
        <v>631</v>
      </c>
      <c r="B153" s="691" t="s">
        <v>677</v>
      </c>
      <c r="C153" s="691"/>
      <c r="D153" s="123" t="s">
        <v>597</v>
      </c>
      <c r="E153" s="123">
        <v>1</v>
      </c>
      <c r="F153" s="409"/>
      <c r="G153" s="159">
        <f>ROUND(E153*F153,2)</f>
        <v>0</v>
      </c>
      <c r="H153" s="143"/>
      <c r="I153" s="143"/>
    </row>
    <row r="154" spans="1:9" ht="13.8" thickBot="1">
      <c r="A154" s="78"/>
      <c r="B154" s="143"/>
      <c r="C154" s="143"/>
      <c r="D154" s="123"/>
      <c r="E154" s="123"/>
      <c r="F154" s="70"/>
      <c r="G154" s="71"/>
      <c r="H154" s="143"/>
      <c r="I154" s="143"/>
    </row>
    <row r="155" spans="1:9" ht="12.75" customHeight="1" thickBot="1">
      <c r="A155" s="85"/>
      <c r="B155" s="697" t="s">
        <v>678</v>
      </c>
      <c r="C155" s="698"/>
      <c r="D155" s="86"/>
      <c r="E155" s="86"/>
      <c r="F155" s="86"/>
      <c r="G155" s="87">
        <f>SUM(G142:G154)</f>
        <v>1000</v>
      </c>
      <c r="H155" s="143"/>
      <c r="I155" s="143"/>
    </row>
    <row r="156" spans="1:9">
      <c r="A156" s="81"/>
      <c r="B156" s="88"/>
      <c r="C156" s="89"/>
      <c r="D156" s="90"/>
      <c r="E156" s="90"/>
      <c r="F156" s="90"/>
      <c r="G156" s="91"/>
      <c r="H156" s="143"/>
      <c r="I156" s="143"/>
    </row>
    <row r="157" spans="1:9" ht="12.75" customHeight="1">
      <c r="A157" s="81"/>
      <c r="B157" s="88"/>
      <c r="C157" s="89"/>
      <c r="D157" s="90"/>
      <c r="E157" s="90"/>
      <c r="F157" s="90"/>
      <c r="G157" s="91"/>
      <c r="H157" s="143"/>
      <c r="I157" s="143"/>
    </row>
    <row r="158" spans="1:9">
      <c r="A158" s="81"/>
      <c r="B158" s="88"/>
      <c r="C158" s="89"/>
      <c r="D158" s="90"/>
      <c r="E158" s="90"/>
      <c r="F158" s="90"/>
      <c r="G158" s="91"/>
      <c r="H158" s="143"/>
      <c r="I158" s="143"/>
    </row>
    <row r="159" spans="1:9" ht="13.5" customHeight="1">
      <c r="A159" s="81"/>
      <c r="B159" s="88"/>
      <c r="C159" s="89"/>
      <c r="D159" s="90"/>
      <c r="E159" s="90"/>
      <c r="F159" s="90"/>
      <c r="G159" s="91"/>
      <c r="H159" s="143"/>
      <c r="I159" s="143"/>
    </row>
    <row r="160" spans="1:9">
      <c r="A160" s="81"/>
      <c r="B160" s="88"/>
      <c r="C160" s="89"/>
      <c r="D160" s="90"/>
      <c r="E160" s="90"/>
      <c r="F160" s="90"/>
      <c r="G160" s="91"/>
      <c r="H160" s="143"/>
      <c r="I160" s="143"/>
    </row>
    <row r="161" spans="1:9">
      <c r="A161" s="81"/>
      <c r="B161" s="88"/>
      <c r="C161" s="89"/>
      <c r="D161" s="90"/>
      <c r="E161" s="90"/>
      <c r="F161" s="90"/>
      <c r="G161" s="91"/>
      <c r="H161" s="143"/>
      <c r="I161" s="143"/>
    </row>
    <row r="162" spans="1:9">
      <c r="A162" s="81"/>
      <c r="B162" s="88"/>
      <c r="C162" s="89"/>
      <c r="D162" s="90"/>
      <c r="E162" s="90"/>
      <c r="F162" s="90"/>
      <c r="G162" s="91"/>
      <c r="H162" s="143"/>
      <c r="I162" s="143"/>
    </row>
    <row r="163" spans="1:9">
      <c r="A163" s="81"/>
      <c r="B163" s="88"/>
      <c r="C163" s="89" t="s">
        <v>684</v>
      </c>
      <c r="D163" s="90"/>
      <c r="E163" s="90"/>
      <c r="F163" s="90"/>
      <c r="G163" s="91"/>
      <c r="H163" s="143"/>
      <c r="I163" s="143"/>
    </row>
    <row r="164" spans="1:9">
      <c r="A164" s="81"/>
      <c r="B164" s="88"/>
      <c r="C164" s="77" t="s">
        <v>679</v>
      </c>
      <c r="D164" s="108"/>
      <c r="E164" s="108"/>
      <c r="F164" s="109"/>
      <c r="G164" s="91"/>
      <c r="H164" s="143"/>
      <c r="I164" s="143"/>
    </row>
    <row r="165" spans="1:9">
      <c r="A165" s="81"/>
      <c r="B165" s="88"/>
      <c r="C165" s="77" t="s">
        <v>680</v>
      </c>
      <c r="D165" s="108"/>
      <c r="E165" s="108"/>
      <c r="F165" s="160">
        <f>G18</f>
        <v>0</v>
      </c>
      <c r="G165" s="91"/>
      <c r="H165" s="143"/>
      <c r="I165" s="143"/>
    </row>
    <row r="166" spans="1:9">
      <c r="A166" s="81"/>
      <c r="B166" s="88"/>
      <c r="C166" s="77" t="s">
        <v>681</v>
      </c>
      <c r="D166" s="108"/>
      <c r="E166" s="108"/>
      <c r="F166" s="160">
        <f>G62</f>
        <v>0</v>
      </c>
      <c r="G166" s="91"/>
      <c r="H166" s="143"/>
      <c r="I166" s="143"/>
    </row>
    <row r="167" spans="1:9">
      <c r="A167" s="81"/>
      <c r="B167" s="88"/>
      <c r="C167" s="77" t="s">
        <v>682</v>
      </c>
      <c r="D167" s="108"/>
      <c r="E167" s="108"/>
      <c r="F167" s="160">
        <f>G137</f>
        <v>0</v>
      </c>
      <c r="G167" s="91"/>
      <c r="H167" s="143"/>
      <c r="I167" s="143"/>
    </row>
    <row r="168" spans="1:9" ht="13.8" thickBot="1">
      <c r="A168" s="81"/>
      <c r="B168" s="88"/>
      <c r="C168" s="110" t="s">
        <v>683</v>
      </c>
      <c r="D168" s="111" t="s">
        <v>684</v>
      </c>
      <c r="E168" s="112"/>
      <c r="F168" s="116">
        <f>G155</f>
        <v>1000</v>
      </c>
      <c r="G168" s="91"/>
      <c r="H168" s="143"/>
      <c r="I168" s="143"/>
    </row>
    <row r="169" spans="1:9" ht="13.8" thickBot="1">
      <c r="A169" s="78"/>
      <c r="B169" s="143"/>
      <c r="C169" s="113" t="s">
        <v>685</v>
      </c>
      <c r="D169" s="108"/>
      <c r="E169" s="108"/>
      <c r="F169" s="114">
        <f>SUM(F164:F168)</f>
        <v>1000</v>
      </c>
      <c r="G169" s="71"/>
      <c r="H169" s="143"/>
      <c r="I169" s="143"/>
    </row>
    <row r="170" spans="1:9" ht="13.8" thickBot="1">
      <c r="A170" s="78"/>
      <c r="B170" s="143"/>
      <c r="C170" s="115" t="s">
        <v>686</v>
      </c>
      <c r="D170" s="112"/>
      <c r="E170" s="112"/>
      <c r="F170" s="116">
        <f>F169*0.22</f>
        <v>220</v>
      </c>
      <c r="G170" s="71"/>
      <c r="H170" s="143"/>
      <c r="I170" s="143"/>
    </row>
    <row r="171" spans="1:9" ht="13.8" thickBot="1">
      <c r="A171" s="78"/>
      <c r="B171" s="143"/>
      <c r="C171" s="113" t="s">
        <v>687</v>
      </c>
      <c r="D171" s="108"/>
      <c r="E171" s="108"/>
      <c r="F171" s="161">
        <f>SUM(F169:F170)</f>
        <v>1220</v>
      </c>
      <c r="G171" s="71"/>
      <c r="H171" s="143"/>
      <c r="I171" s="143"/>
    </row>
    <row r="172" spans="1:9">
      <c r="A172" s="78"/>
      <c r="D172" s="3"/>
      <c r="E172" s="3"/>
      <c r="F172" s="70"/>
      <c r="G172" s="71"/>
    </row>
  </sheetData>
  <sheetProtection algorithmName="SHA-512" hashValue="lP92u6wjiE/Wp6nB50bXiSJstUhZHlKHlelvVOBiZ9PoV38OA/m0xfBASdJSa+9XfemTUxow1bbIy7W/+svEug==" saltValue="b20n4gC79phECeMVX7KlIg==" spinCount="100000" sheet="1" objects="1" scenarios="1"/>
  <mergeCells count="72">
    <mergeCell ref="A1:G1"/>
    <mergeCell ref="B3:C3"/>
    <mergeCell ref="B28:C28"/>
    <mergeCell ref="B31:C31"/>
    <mergeCell ref="A13:A14"/>
    <mergeCell ref="B13:C14"/>
    <mergeCell ref="D13:D14"/>
    <mergeCell ref="E13:E14"/>
    <mergeCell ref="F13:F14"/>
    <mergeCell ref="G13:G14"/>
    <mergeCell ref="B16:C16"/>
    <mergeCell ref="B18:C18"/>
    <mergeCell ref="B22:C22"/>
    <mergeCell ref="B24:C24"/>
    <mergeCell ref="B26:C26"/>
    <mergeCell ref="B30:C30"/>
    <mergeCell ref="B67:C67"/>
    <mergeCell ref="B52:C52"/>
    <mergeCell ref="B36:C36"/>
    <mergeCell ref="B38:C38"/>
    <mergeCell ref="B40:C40"/>
    <mergeCell ref="B42:C42"/>
    <mergeCell ref="B44:C44"/>
    <mergeCell ref="B45:C45"/>
    <mergeCell ref="B46:C46"/>
    <mergeCell ref="B48:C48"/>
    <mergeCell ref="B50:C50"/>
    <mergeCell ref="B54:C54"/>
    <mergeCell ref="B56:C56"/>
    <mergeCell ref="B58:C58"/>
    <mergeCell ref="B62:C62"/>
    <mergeCell ref="B145:C145"/>
    <mergeCell ref="B113:C113"/>
    <mergeCell ref="B116:C116"/>
    <mergeCell ref="B118:C118"/>
    <mergeCell ref="B120:C120"/>
    <mergeCell ref="B123:C123"/>
    <mergeCell ref="B125:C125"/>
    <mergeCell ref="B127:C127"/>
    <mergeCell ref="B129:C129"/>
    <mergeCell ref="B131:C131"/>
    <mergeCell ref="B133:C133"/>
    <mergeCell ref="B153:C153"/>
    <mergeCell ref="B155:C155"/>
    <mergeCell ref="B147:C147"/>
    <mergeCell ref="B149:C149"/>
    <mergeCell ref="B151:C151"/>
    <mergeCell ref="B32:C32"/>
    <mergeCell ref="B34:C34"/>
    <mergeCell ref="B39:C39"/>
    <mergeCell ref="B47:C47"/>
    <mergeCell ref="B49:C49"/>
    <mergeCell ref="B69:C69"/>
    <mergeCell ref="B71:C71"/>
    <mergeCell ref="B73:C73"/>
    <mergeCell ref="B75:C75"/>
    <mergeCell ref="B77:C77"/>
    <mergeCell ref="B79:C79"/>
    <mergeCell ref="B81:C81"/>
    <mergeCell ref="B83:C83"/>
    <mergeCell ref="B137:C137"/>
    <mergeCell ref="B143:C143"/>
    <mergeCell ref="B112:C112"/>
    <mergeCell ref="B85:C85"/>
    <mergeCell ref="B86:C86"/>
    <mergeCell ref="B88:C88"/>
    <mergeCell ref="B90:C90"/>
    <mergeCell ref="B92:C92"/>
    <mergeCell ref="B93:C93"/>
    <mergeCell ref="B94:C94"/>
    <mergeCell ref="B107:C107"/>
    <mergeCell ref="B108:C10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F153"/>
  <sheetViews>
    <sheetView view="pageBreakPreview" topLeftCell="A7" zoomScaleNormal="100" zoomScaleSheetLayoutView="100" workbookViewId="0">
      <selection activeCell="F10" sqref="F10"/>
    </sheetView>
  </sheetViews>
  <sheetFormatPr defaultColWidth="9.109375" defaultRowHeight="13.2"/>
  <cols>
    <col min="1" max="1" width="5.33203125" style="122" customWidth="1"/>
    <col min="2" max="2" width="26.44140625" style="122" customWidth="1"/>
    <col min="3" max="3" width="4.6640625" style="122" customWidth="1"/>
    <col min="4" max="4" width="6.109375" style="123" customWidth="1"/>
    <col min="5" max="5" width="10.109375" style="39" customWidth="1"/>
    <col min="6" max="6" width="13.33203125" style="13" customWidth="1"/>
    <col min="7" max="16384" width="9.109375" style="122"/>
  </cols>
  <sheetData>
    <row r="3" spans="1:6" ht="21">
      <c r="A3" s="658" t="s">
        <v>110</v>
      </c>
      <c r="B3" s="658"/>
      <c r="C3" s="658"/>
      <c r="D3" s="658"/>
      <c r="E3" s="658"/>
      <c r="F3" s="658"/>
    </row>
    <row r="4" spans="1:6" ht="43.5" customHeight="1">
      <c r="A4" s="659" t="s">
        <v>691</v>
      </c>
      <c r="B4" s="659"/>
      <c r="C4" s="659"/>
      <c r="D4" s="659"/>
      <c r="E4" s="659"/>
      <c r="F4" s="659"/>
    </row>
    <row r="5" spans="1:6" ht="21">
      <c r="A5" s="660" t="s">
        <v>220</v>
      </c>
      <c r="B5" s="660"/>
      <c r="C5" s="660"/>
      <c r="D5" s="660"/>
      <c r="E5" s="660"/>
      <c r="F5" s="660"/>
    </row>
    <row r="6" spans="1:6" ht="21">
      <c r="A6" s="658" t="s">
        <v>278</v>
      </c>
      <c r="B6" s="658"/>
      <c r="C6" s="658"/>
      <c r="D6" s="658"/>
      <c r="E6" s="658"/>
      <c r="F6" s="658"/>
    </row>
    <row r="7" spans="1:6" ht="21">
      <c r="A7" s="121"/>
      <c r="B7" s="121"/>
      <c r="C7" s="121"/>
      <c r="D7" s="121"/>
      <c r="E7" s="38"/>
      <c r="F7" s="16"/>
    </row>
    <row r="8" spans="1:6">
      <c r="A8" s="2"/>
    </row>
    <row r="9" spans="1:6" ht="26.4">
      <c r="A9" s="11" t="s">
        <v>19</v>
      </c>
      <c r="B9" s="10" t="s">
        <v>4</v>
      </c>
      <c r="C9" s="41" t="s">
        <v>284</v>
      </c>
      <c r="D9" s="15" t="s">
        <v>281</v>
      </c>
      <c r="E9" s="40" t="s">
        <v>279</v>
      </c>
      <c r="F9" s="40" t="s">
        <v>280</v>
      </c>
    </row>
    <row r="10" spans="1:6" ht="92.4">
      <c r="A10" s="45" t="s">
        <v>62</v>
      </c>
      <c r="B10" s="47" t="s">
        <v>697</v>
      </c>
      <c r="C10" s="46" t="s">
        <v>593</v>
      </c>
      <c r="D10" s="51" t="s">
        <v>82</v>
      </c>
      <c r="E10" s="408"/>
      <c r="F10" s="49">
        <f>ROUND(D10*E10,2)</f>
        <v>0</v>
      </c>
    </row>
    <row r="11" spans="1:6">
      <c r="A11" s="45"/>
      <c r="B11" s="50"/>
      <c r="C11" s="50"/>
      <c r="D11" s="51"/>
      <c r="E11" s="408"/>
      <c r="F11" s="49"/>
    </row>
    <row r="12" spans="1:6" ht="39.6">
      <c r="A12" s="45" t="s">
        <v>63</v>
      </c>
      <c r="B12" s="47" t="s">
        <v>692</v>
      </c>
      <c r="C12" s="46" t="s">
        <v>593</v>
      </c>
      <c r="D12" s="51" t="s">
        <v>82</v>
      </c>
      <c r="E12" s="408"/>
      <c r="F12" s="49">
        <f t="shared" ref="F12:F18" si="0">ROUND(D12*E12,2)</f>
        <v>0</v>
      </c>
    </row>
    <row r="13" spans="1:6">
      <c r="A13" s="45"/>
      <c r="B13" s="47"/>
      <c r="C13" s="50"/>
      <c r="D13" s="51"/>
      <c r="E13" s="408"/>
      <c r="F13" s="49"/>
    </row>
    <row r="14" spans="1:6" ht="52.8">
      <c r="A14" s="45" t="s">
        <v>64</v>
      </c>
      <c r="B14" s="47" t="s">
        <v>693</v>
      </c>
      <c r="C14" s="46" t="s">
        <v>593</v>
      </c>
      <c r="D14" s="51" t="s">
        <v>82</v>
      </c>
      <c r="E14" s="408"/>
      <c r="F14" s="49">
        <f t="shared" si="0"/>
        <v>0</v>
      </c>
    </row>
    <row r="15" spans="1:6">
      <c r="A15" s="45"/>
      <c r="B15" s="47"/>
      <c r="C15" s="50"/>
      <c r="D15" s="48"/>
      <c r="E15" s="408"/>
      <c r="F15" s="49"/>
    </row>
    <row r="16" spans="1:6" ht="52.8">
      <c r="A16" s="45" t="s">
        <v>65</v>
      </c>
      <c r="B16" s="47" t="s">
        <v>694</v>
      </c>
      <c r="C16" s="46" t="s">
        <v>593</v>
      </c>
      <c r="D16" s="51" t="s">
        <v>82</v>
      </c>
      <c r="E16" s="408"/>
      <c r="F16" s="49">
        <f t="shared" si="0"/>
        <v>0</v>
      </c>
    </row>
    <row r="17" spans="1:6">
      <c r="A17" s="45"/>
      <c r="B17" s="47"/>
      <c r="C17" s="46"/>
      <c r="D17" s="51"/>
      <c r="E17" s="408"/>
      <c r="F17" s="49"/>
    </row>
    <row r="18" spans="1:6" ht="39.6">
      <c r="A18" s="45" t="s">
        <v>60</v>
      </c>
      <c r="B18" s="47" t="s">
        <v>698</v>
      </c>
      <c r="C18" s="46" t="s">
        <v>593</v>
      </c>
      <c r="D18" s="51" t="s">
        <v>82</v>
      </c>
      <c r="E18" s="408"/>
      <c r="F18" s="49">
        <f t="shared" si="0"/>
        <v>0</v>
      </c>
    </row>
    <row r="19" spans="1:6">
      <c r="A19" s="45"/>
      <c r="B19" s="52"/>
      <c r="C19" s="50"/>
      <c r="D19" s="51"/>
      <c r="E19" s="53"/>
      <c r="F19" s="49"/>
    </row>
    <row r="20" spans="1:6">
      <c r="A20" s="45"/>
      <c r="B20" s="52"/>
      <c r="C20" s="46"/>
      <c r="D20" s="48"/>
      <c r="E20" s="53"/>
      <c r="F20" s="49"/>
    </row>
    <row r="21" spans="1:6">
      <c r="A21" s="45"/>
      <c r="B21" s="55" t="s">
        <v>699</v>
      </c>
      <c r="C21" s="50"/>
      <c r="D21" s="51"/>
      <c r="E21" s="53"/>
      <c r="F21" s="21">
        <f>SUM(F10:F20)</f>
        <v>0</v>
      </c>
    </row>
    <row r="22" spans="1:6">
      <c r="A22" s="2"/>
      <c r="B22" s="1"/>
    </row>
    <row r="23" spans="1:6" ht="13.8" thickBot="1">
      <c r="A23" s="8"/>
      <c r="B23" s="9"/>
    </row>
    <row r="24" spans="1:6" ht="13.8" thickBot="1">
      <c r="A24" s="8"/>
      <c r="B24" s="6" t="s">
        <v>17</v>
      </c>
      <c r="F24" s="20">
        <f>F21</f>
        <v>0</v>
      </c>
    </row>
    <row r="25" spans="1:6" ht="13.8" thickBot="1">
      <c r="A25" s="8"/>
      <c r="B25" s="9"/>
    </row>
    <row r="26" spans="1:6" ht="13.8" thickBot="1">
      <c r="A26" s="8"/>
      <c r="B26" s="1" t="s">
        <v>81</v>
      </c>
      <c r="F26" s="20">
        <f>F24*0.22</f>
        <v>0</v>
      </c>
    </row>
    <row r="27" spans="1:6" ht="13.8" thickBot="1">
      <c r="A27" s="8"/>
      <c r="B27" s="9"/>
    </row>
    <row r="28" spans="1:6" ht="13.8" thickBot="1">
      <c r="A28" s="8"/>
      <c r="B28" s="6" t="s">
        <v>18</v>
      </c>
      <c r="F28" s="20">
        <f>SUM(F24:F26)</f>
        <v>0</v>
      </c>
    </row>
    <row r="29" spans="1:6">
      <c r="A29" s="8"/>
      <c r="B29" s="9"/>
    </row>
    <row r="30" spans="1:6">
      <c r="A30" s="8"/>
      <c r="B30" s="9"/>
    </row>
    <row r="31" spans="1:6">
      <c r="A31" s="8"/>
      <c r="B31" s="9"/>
    </row>
    <row r="32" spans="1:6">
      <c r="A32" s="8"/>
      <c r="B32" s="9"/>
    </row>
    <row r="33" spans="1:5">
      <c r="A33" s="8"/>
      <c r="B33" s="9"/>
    </row>
    <row r="34" spans="1:5">
      <c r="A34" s="8"/>
      <c r="B34" s="9"/>
    </row>
    <row r="35" spans="1:5">
      <c r="A35" s="8"/>
      <c r="B35" s="9"/>
    </row>
    <row r="36" spans="1:5">
      <c r="A36" s="8"/>
      <c r="B36" s="9"/>
    </row>
    <row r="37" spans="1:5">
      <c r="A37" s="8"/>
      <c r="B37" s="9"/>
    </row>
    <row r="38" spans="1:5">
      <c r="A38" s="8"/>
      <c r="B38" s="9"/>
    </row>
    <row r="39" spans="1:5">
      <c r="A39" s="8"/>
      <c r="B39" s="9"/>
    </row>
    <row r="40" spans="1:5">
      <c r="A40" s="8"/>
      <c r="B40" s="9"/>
    </row>
    <row r="41" spans="1:5">
      <c r="A41" s="8"/>
      <c r="B41" s="9"/>
    </row>
    <row r="42" spans="1:5">
      <c r="A42" s="8"/>
      <c r="B42" s="9"/>
    </row>
    <row r="43" spans="1:5" s="13" customFormat="1">
      <c r="A43" s="2"/>
      <c r="B43" s="122"/>
      <c r="C43" s="2"/>
      <c r="D43" s="4"/>
      <c r="E43" s="22"/>
    </row>
    <row r="44" spans="1:5" s="13" customFormat="1">
      <c r="A44" s="2"/>
      <c r="B44" s="122"/>
      <c r="C44" s="2"/>
      <c r="D44" s="4"/>
      <c r="E44" s="22"/>
    </row>
    <row r="45" spans="1:5" s="13" customFormat="1">
      <c r="A45" s="2"/>
      <c r="B45" s="122"/>
      <c r="C45" s="2"/>
      <c r="D45" s="4"/>
      <c r="E45" s="22"/>
    </row>
    <row r="46" spans="1:5" s="13" customFormat="1">
      <c r="A46" s="2"/>
      <c r="B46" s="122"/>
      <c r="C46" s="2"/>
      <c r="D46" s="4"/>
      <c r="E46" s="22"/>
    </row>
    <row r="47" spans="1:5" s="13" customFormat="1">
      <c r="A47" s="2"/>
      <c r="B47" s="122"/>
      <c r="C47" s="2"/>
      <c r="D47" s="4"/>
      <c r="E47" s="22"/>
    </row>
    <row r="48" spans="1:5" s="13" customFormat="1">
      <c r="A48" s="2"/>
      <c r="B48" s="122"/>
      <c r="C48" s="2"/>
      <c r="D48" s="4"/>
      <c r="E48" s="22"/>
    </row>
    <row r="49" spans="1:5" s="13" customFormat="1">
      <c r="A49" s="2"/>
      <c r="B49" s="122"/>
      <c r="C49" s="2"/>
      <c r="D49" s="4"/>
      <c r="E49" s="22"/>
    </row>
    <row r="50" spans="1:5" s="13" customFormat="1">
      <c r="A50" s="2"/>
      <c r="B50" s="122"/>
      <c r="C50" s="2"/>
      <c r="D50" s="4"/>
      <c r="E50" s="22"/>
    </row>
    <row r="51" spans="1:5" s="13" customFormat="1">
      <c r="A51" s="2"/>
      <c r="B51" s="122"/>
      <c r="C51" s="2"/>
      <c r="D51" s="4"/>
      <c r="E51" s="22"/>
    </row>
    <row r="52" spans="1:5" s="13" customFormat="1">
      <c r="A52" s="2"/>
      <c r="B52" s="122"/>
      <c r="C52" s="2"/>
      <c r="D52" s="4"/>
      <c r="E52" s="22"/>
    </row>
    <row r="53" spans="1:5" s="13" customFormat="1">
      <c r="A53" s="2"/>
      <c r="B53" s="122"/>
      <c r="C53" s="2"/>
      <c r="D53" s="4"/>
      <c r="E53" s="22"/>
    </row>
    <row r="54" spans="1:5" s="13" customFormat="1">
      <c r="A54" s="2"/>
      <c r="B54" s="122"/>
      <c r="C54" s="2"/>
      <c r="D54" s="4"/>
      <c r="E54" s="22"/>
    </row>
    <row r="55" spans="1:5" s="13" customFormat="1">
      <c r="A55" s="2"/>
      <c r="B55" s="122"/>
      <c r="C55" s="2"/>
      <c r="D55" s="4"/>
      <c r="E55" s="22"/>
    </row>
    <row r="56" spans="1:5" s="13" customFormat="1">
      <c r="A56" s="2"/>
      <c r="B56" s="122"/>
      <c r="C56" s="2"/>
      <c r="D56" s="4"/>
      <c r="E56" s="22"/>
    </row>
    <row r="57" spans="1:5" s="13" customFormat="1">
      <c r="A57" s="2"/>
      <c r="B57" s="122"/>
      <c r="C57" s="2"/>
      <c r="D57" s="4"/>
      <c r="E57" s="22"/>
    </row>
    <row r="58" spans="1:5" s="13" customFormat="1">
      <c r="A58" s="2"/>
      <c r="B58" s="122"/>
      <c r="C58" s="2"/>
      <c r="D58" s="4"/>
      <c r="E58" s="22"/>
    </row>
    <row r="59" spans="1:5" s="13" customFormat="1">
      <c r="A59" s="2"/>
      <c r="B59" s="122"/>
      <c r="C59" s="2"/>
      <c r="D59" s="4"/>
      <c r="E59" s="22"/>
    </row>
    <row r="60" spans="1:5" s="13" customFormat="1">
      <c r="A60" s="2"/>
      <c r="B60" s="122"/>
      <c r="C60" s="2"/>
      <c r="D60" s="4"/>
      <c r="E60" s="22"/>
    </row>
    <row r="61" spans="1:5" s="13" customFormat="1">
      <c r="A61" s="2"/>
      <c r="B61" s="122"/>
      <c r="C61" s="2"/>
      <c r="D61" s="4"/>
      <c r="E61" s="22"/>
    </row>
    <row r="62" spans="1:5" s="13" customFormat="1">
      <c r="A62" s="2"/>
      <c r="B62" s="122"/>
      <c r="C62" s="2"/>
      <c r="D62" s="4"/>
      <c r="E62" s="22"/>
    </row>
    <row r="63" spans="1:5" s="13" customFormat="1">
      <c r="A63" s="2"/>
      <c r="B63" s="122"/>
      <c r="C63" s="2"/>
      <c r="D63" s="4"/>
      <c r="E63" s="22"/>
    </row>
    <row r="64" spans="1:5" s="13" customFormat="1">
      <c r="A64" s="2"/>
      <c r="B64" s="122"/>
      <c r="C64" s="2"/>
      <c r="D64" s="4"/>
      <c r="E64" s="22"/>
    </row>
    <row r="65" spans="1:5" s="13" customFormat="1">
      <c r="A65" s="2"/>
      <c r="B65" s="122"/>
      <c r="C65" s="2"/>
      <c r="D65" s="4"/>
      <c r="E65" s="22"/>
    </row>
    <row r="66" spans="1:5" s="13" customFormat="1">
      <c r="A66" s="2"/>
      <c r="B66" s="122"/>
      <c r="C66" s="2"/>
      <c r="D66" s="4"/>
      <c r="E66" s="22"/>
    </row>
    <row r="67" spans="1:5" s="13" customFormat="1">
      <c r="A67" s="2"/>
      <c r="B67" s="122"/>
      <c r="C67" s="2"/>
      <c r="D67" s="4"/>
      <c r="E67" s="22"/>
    </row>
    <row r="68" spans="1:5" s="13" customFormat="1">
      <c r="A68" s="2"/>
      <c r="B68" s="122"/>
      <c r="C68" s="2"/>
      <c r="D68" s="4"/>
      <c r="E68" s="22"/>
    </row>
    <row r="69" spans="1:5" s="13" customFormat="1">
      <c r="A69" s="2"/>
      <c r="B69" s="122"/>
      <c r="C69" s="2"/>
      <c r="D69" s="4"/>
      <c r="E69" s="22"/>
    </row>
    <row r="70" spans="1:5" s="13" customFormat="1">
      <c r="A70" s="2"/>
      <c r="B70" s="122"/>
      <c r="C70" s="2"/>
      <c r="D70" s="4"/>
      <c r="E70" s="22"/>
    </row>
    <row r="71" spans="1:5" s="13" customFormat="1">
      <c r="A71" s="2"/>
      <c r="B71" s="122"/>
      <c r="C71" s="2"/>
      <c r="D71" s="4"/>
      <c r="E71" s="22"/>
    </row>
    <row r="72" spans="1:5" s="13" customFormat="1">
      <c r="A72" s="2"/>
      <c r="B72" s="122"/>
      <c r="C72" s="2"/>
      <c r="D72" s="4"/>
      <c r="E72" s="22"/>
    </row>
    <row r="73" spans="1:5" s="13" customFormat="1">
      <c r="A73" s="2"/>
      <c r="B73" s="122"/>
      <c r="C73" s="2"/>
      <c r="D73" s="4"/>
      <c r="E73" s="22"/>
    </row>
    <row r="74" spans="1:5" s="13" customFormat="1">
      <c r="A74" s="2"/>
      <c r="B74" s="122"/>
      <c r="C74" s="2"/>
      <c r="D74" s="4"/>
      <c r="E74" s="22"/>
    </row>
    <row r="75" spans="1:5" s="13" customFormat="1">
      <c r="A75" s="2"/>
      <c r="B75" s="122"/>
      <c r="C75" s="2"/>
      <c r="D75" s="4"/>
      <c r="E75" s="22"/>
    </row>
    <row r="76" spans="1:5" s="13" customFormat="1">
      <c r="A76" s="2"/>
      <c r="B76" s="122"/>
      <c r="C76" s="2"/>
      <c r="D76" s="4"/>
      <c r="E76" s="22"/>
    </row>
    <row r="77" spans="1:5" s="13" customFormat="1">
      <c r="A77" s="2"/>
      <c r="B77" s="122"/>
      <c r="C77" s="2"/>
      <c r="D77" s="4"/>
      <c r="E77" s="22"/>
    </row>
    <row r="78" spans="1:5" s="13" customFormat="1">
      <c r="A78" s="2"/>
      <c r="B78" s="122"/>
      <c r="C78" s="2"/>
      <c r="D78" s="4"/>
      <c r="E78" s="22"/>
    </row>
    <row r="79" spans="1:5" s="13" customFormat="1">
      <c r="A79" s="2"/>
      <c r="B79" s="122"/>
      <c r="C79" s="2"/>
      <c r="D79" s="4"/>
      <c r="E79" s="22"/>
    </row>
    <row r="80" spans="1:5" s="13" customFormat="1">
      <c r="A80" s="2"/>
      <c r="B80" s="122"/>
      <c r="C80" s="2"/>
      <c r="D80" s="4"/>
      <c r="E80" s="22"/>
    </row>
    <row r="81" spans="1:5" s="13" customFormat="1">
      <c r="A81" s="2"/>
      <c r="B81" s="122"/>
      <c r="C81" s="2"/>
      <c r="D81" s="4"/>
      <c r="E81" s="22"/>
    </row>
    <row r="82" spans="1:5" s="13" customFormat="1">
      <c r="A82" s="2"/>
      <c r="B82" s="122"/>
      <c r="C82" s="2"/>
      <c r="D82" s="4"/>
      <c r="E82" s="22"/>
    </row>
    <row r="83" spans="1:5" s="13" customFormat="1">
      <c r="A83" s="2"/>
      <c r="B83" s="122"/>
      <c r="C83" s="2"/>
      <c r="D83" s="4"/>
      <c r="E83" s="22"/>
    </row>
    <row r="84" spans="1:5" s="13" customFormat="1">
      <c r="A84" s="2"/>
      <c r="B84" s="122"/>
      <c r="C84" s="2"/>
      <c r="D84" s="4"/>
      <c r="E84" s="22"/>
    </row>
    <row r="85" spans="1:5" s="13" customFormat="1">
      <c r="A85" s="2"/>
      <c r="B85" s="122"/>
      <c r="C85" s="2"/>
      <c r="D85" s="4"/>
      <c r="E85" s="22"/>
    </row>
    <row r="86" spans="1:5" s="13" customFormat="1">
      <c r="A86" s="2"/>
      <c r="B86" s="122"/>
      <c r="C86" s="2"/>
      <c r="D86" s="4"/>
      <c r="E86" s="22"/>
    </row>
    <row r="87" spans="1:5" s="13" customFormat="1">
      <c r="A87" s="2"/>
      <c r="B87" s="122"/>
      <c r="C87" s="2"/>
      <c r="D87" s="4"/>
      <c r="E87" s="22"/>
    </row>
    <row r="88" spans="1:5" s="13" customFormat="1">
      <c r="A88" s="2"/>
      <c r="B88" s="122"/>
      <c r="C88" s="2"/>
      <c r="D88" s="4"/>
      <c r="E88" s="22"/>
    </row>
    <row r="89" spans="1:5" s="13" customFormat="1">
      <c r="A89" s="2"/>
      <c r="B89" s="122"/>
      <c r="C89" s="2"/>
      <c r="D89" s="4"/>
      <c r="E89" s="22"/>
    </row>
    <row r="90" spans="1:5" s="13" customFormat="1">
      <c r="A90" s="2"/>
      <c r="B90" s="122"/>
      <c r="C90" s="2"/>
      <c r="D90" s="4"/>
      <c r="E90" s="22"/>
    </row>
    <row r="91" spans="1:5" s="13" customFormat="1">
      <c r="A91" s="2"/>
      <c r="B91" s="122"/>
      <c r="C91" s="2"/>
      <c r="D91" s="4"/>
      <c r="E91" s="22"/>
    </row>
    <row r="92" spans="1:5" s="13" customFormat="1">
      <c r="A92" s="2"/>
      <c r="B92" s="122"/>
      <c r="C92" s="2"/>
      <c r="D92" s="4"/>
      <c r="E92" s="22"/>
    </row>
    <row r="93" spans="1:5" s="13" customFormat="1">
      <c r="A93" s="2"/>
      <c r="B93" s="122"/>
      <c r="C93" s="2"/>
      <c r="D93" s="4"/>
      <c r="E93" s="22"/>
    </row>
    <row r="94" spans="1:5" s="13" customFormat="1">
      <c r="A94" s="2"/>
      <c r="B94" s="122"/>
      <c r="C94" s="2"/>
      <c r="D94" s="4"/>
      <c r="E94" s="22"/>
    </row>
    <row r="95" spans="1:5" s="13" customFormat="1">
      <c r="A95" s="2"/>
      <c r="B95" s="122"/>
      <c r="C95" s="2"/>
      <c r="D95" s="4"/>
      <c r="E95" s="22"/>
    </row>
    <row r="96" spans="1:5" s="13" customFormat="1">
      <c r="A96" s="2"/>
      <c r="B96" s="122"/>
      <c r="C96" s="2"/>
      <c r="D96" s="4"/>
      <c r="E96" s="22"/>
    </row>
    <row r="97" spans="1:5" s="13" customFormat="1">
      <c r="A97" s="2"/>
      <c r="B97" s="122"/>
      <c r="C97" s="2"/>
      <c r="D97" s="4"/>
      <c r="E97" s="22"/>
    </row>
    <row r="98" spans="1:5" s="13" customFormat="1">
      <c r="A98" s="2"/>
      <c r="B98" s="122"/>
      <c r="C98" s="2"/>
      <c r="D98" s="4"/>
      <c r="E98" s="22"/>
    </row>
    <row r="99" spans="1:5" s="13" customFormat="1">
      <c r="A99" s="2"/>
      <c r="B99" s="122"/>
      <c r="C99" s="2"/>
      <c r="D99" s="4"/>
      <c r="E99" s="22"/>
    </row>
    <row r="100" spans="1:5" s="13" customFormat="1">
      <c r="A100" s="2"/>
      <c r="B100" s="122"/>
      <c r="C100" s="2"/>
      <c r="D100" s="4"/>
      <c r="E100" s="22"/>
    </row>
    <row r="101" spans="1:5" s="13" customFormat="1">
      <c r="A101" s="2"/>
      <c r="B101" s="122"/>
      <c r="C101" s="2"/>
      <c r="D101" s="4"/>
      <c r="E101" s="22"/>
    </row>
    <row r="102" spans="1:5" s="13" customFormat="1">
      <c r="A102" s="2"/>
      <c r="B102" s="122"/>
      <c r="C102" s="2"/>
      <c r="D102" s="4"/>
      <c r="E102" s="22"/>
    </row>
    <row r="103" spans="1:5" s="13" customFormat="1">
      <c r="A103" s="2"/>
      <c r="B103" s="122"/>
      <c r="C103" s="2"/>
      <c r="D103" s="4"/>
      <c r="E103" s="22"/>
    </row>
    <row r="104" spans="1:5" s="13" customFormat="1">
      <c r="A104" s="2"/>
      <c r="B104" s="122"/>
      <c r="C104" s="2"/>
      <c r="D104" s="4"/>
      <c r="E104" s="22"/>
    </row>
    <row r="105" spans="1:5" s="13" customFormat="1">
      <c r="A105" s="2"/>
      <c r="B105" s="122"/>
      <c r="C105" s="2"/>
      <c r="D105" s="4"/>
      <c r="E105" s="22"/>
    </row>
    <row r="106" spans="1:5" s="13" customFormat="1">
      <c r="A106" s="2"/>
      <c r="B106" s="122"/>
      <c r="C106" s="2"/>
      <c r="D106" s="4"/>
      <c r="E106" s="22"/>
    </row>
    <row r="107" spans="1:5" s="13" customFormat="1">
      <c r="A107" s="2"/>
      <c r="B107" s="122"/>
      <c r="C107" s="2"/>
      <c r="D107" s="4"/>
      <c r="E107" s="22"/>
    </row>
    <row r="108" spans="1:5" s="13" customFormat="1">
      <c r="A108" s="2"/>
      <c r="B108" s="122"/>
      <c r="C108" s="2"/>
      <c r="D108" s="4"/>
      <c r="E108" s="22"/>
    </row>
    <row r="109" spans="1:5" s="13" customFormat="1">
      <c r="A109" s="2"/>
      <c r="B109" s="122"/>
      <c r="C109" s="2"/>
      <c r="D109" s="4"/>
      <c r="E109" s="22"/>
    </row>
    <row r="110" spans="1:5" s="13" customFormat="1">
      <c r="A110" s="2"/>
      <c r="B110" s="122"/>
      <c r="C110" s="2"/>
      <c r="D110" s="4"/>
      <c r="E110" s="22"/>
    </row>
    <row r="111" spans="1:5" s="13" customFormat="1">
      <c r="A111" s="2"/>
      <c r="B111" s="122"/>
      <c r="C111" s="2"/>
      <c r="D111" s="4"/>
      <c r="E111" s="22"/>
    </row>
    <row r="112" spans="1:5" s="13" customFormat="1">
      <c r="A112" s="2"/>
      <c r="B112" s="122"/>
      <c r="C112" s="2"/>
      <c r="D112" s="4"/>
      <c r="E112" s="22"/>
    </row>
    <row r="113" spans="1:5" s="13" customFormat="1">
      <c r="A113" s="2"/>
      <c r="B113" s="122"/>
      <c r="C113" s="2"/>
      <c r="D113" s="4"/>
      <c r="E113" s="22"/>
    </row>
    <row r="114" spans="1:5" s="13" customFormat="1">
      <c r="A114" s="2"/>
      <c r="B114" s="122"/>
      <c r="C114" s="2"/>
      <c r="D114" s="4"/>
      <c r="E114" s="22"/>
    </row>
    <row r="115" spans="1:5" s="13" customFormat="1">
      <c r="A115" s="122"/>
      <c r="B115" s="122"/>
      <c r="C115" s="2"/>
      <c r="D115" s="4"/>
      <c r="E115" s="22"/>
    </row>
    <row r="116" spans="1:5" s="13" customFormat="1">
      <c r="A116" s="122"/>
      <c r="B116" s="122"/>
      <c r="C116" s="2"/>
      <c r="D116" s="4"/>
      <c r="E116" s="22"/>
    </row>
    <row r="117" spans="1:5" s="13" customFormat="1">
      <c r="A117" s="122"/>
      <c r="B117" s="122"/>
      <c r="C117" s="2"/>
      <c r="D117" s="4"/>
      <c r="E117" s="22"/>
    </row>
    <row r="118" spans="1:5" s="13" customFormat="1">
      <c r="A118" s="122"/>
      <c r="B118" s="122"/>
      <c r="C118" s="2"/>
      <c r="D118" s="4"/>
      <c r="E118" s="22"/>
    </row>
    <row r="119" spans="1:5" s="13" customFormat="1">
      <c r="A119" s="122"/>
      <c r="B119" s="122"/>
      <c r="C119" s="2"/>
      <c r="D119" s="4"/>
      <c r="E119" s="22"/>
    </row>
    <row r="120" spans="1:5" s="13" customFormat="1">
      <c r="A120" s="122"/>
      <c r="B120" s="122"/>
      <c r="C120" s="2"/>
      <c r="D120" s="4"/>
      <c r="E120" s="22"/>
    </row>
    <row r="121" spans="1:5" s="13" customFormat="1">
      <c r="A121" s="122"/>
      <c r="B121" s="122"/>
      <c r="C121" s="2"/>
      <c r="D121" s="4"/>
      <c r="E121" s="22"/>
    </row>
    <row r="122" spans="1:5" s="13" customFormat="1">
      <c r="A122" s="122"/>
      <c r="B122" s="122"/>
      <c r="C122" s="2"/>
      <c r="D122" s="4"/>
      <c r="E122" s="22"/>
    </row>
    <row r="123" spans="1:5" s="13" customFormat="1">
      <c r="A123" s="122"/>
      <c r="B123" s="122"/>
      <c r="C123" s="2"/>
      <c r="D123" s="4"/>
      <c r="E123" s="22"/>
    </row>
    <row r="124" spans="1:5" s="13" customFormat="1">
      <c r="A124" s="122"/>
      <c r="B124" s="122"/>
      <c r="C124" s="2"/>
      <c r="D124" s="4"/>
      <c r="E124" s="22"/>
    </row>
    <row r="125" spans="1:5" s="13" customFormat="1">
      <c r="A125" s="122"/>
      <c r="B125" s="122"/>
      <c r="C125" s="2"/>
      <c r="D125" s="4"/>
      <c r="E125" s="22"/>
    </row>
    <row r="126" spans="1:5" s="13" customFormat="1">
      <c r="A126" s="122"/>
      <c r="B126" s="122"/>
      <c r="C126" s="2"/>
      <c r="D126" s="4"/>
      <c r="E126" s="22"/>
    </row>
    <row r="127" spans="1:5" s="13" customFormat="1">
      <c r="A127" s="122"/>
      <c r="B127" s="122"/>
      <c r="C127" s="2"/>
      <c r="D127" s="4"/>
      <c r="E127" s="22"/>
    </row>
    <row r="128" spans="1:5" s="13" customFormat="1">
      <c r="A128" s="122"/>
      <c r="B128" s="122"/>
      <c r="C128" s="2"/>
      <c r="D128" s="4"/>
      <c r="E128" s="22"/>
    </row>
    <row r="129" spans="1:5" s="13" customFormat="1">
      <c r="A129" s="122"/>
      <c r="B129" s="122"/>
      <c r="C129" s="2"/>
      <c r="D129" s="4"/>
      <c r="E129" s="22"/>
    </row>
    <row r="130" spans="1:5" s="13" customFormat="1">
      <c r="A130" s="122"/>
      <c r="B130" s="122"/>
      <c r="C130" s="2"/>
      <c r="D130" s="4"/>
      <c r="E130" s="22"/>
    </row>
    <row r="131" spans="1:5" s="13" customFormat="1">
      <c r="A131" s="122"/>
      <c r="B131" s="122"/>
      <c r="C131" s="2"/>
      <c r="D131" s="4"/>
      <c r="E131" s="22"/>
    </row>
    <row r="132" spans="1:5" s="13" customFormat="1">
      <c r="A132" s="122"/>
      <c r="B132" s="122"/>
      <c r="C132" s="2"/>
      <c r="D132" s="4"/>
      <c r="E132" s="22"/>
    </row>
    <row r="133" spans="1:5" s="13" customFormat="1">
      <c r="A133" s="122"/>
      <c r="B133" s="122"/>
      <c r="C133" s="2"/>
      <c r="D133" s="4"/>
      <c r="E133" s="22"/>
    </row>
    <row r="134" spans="1:5" s="13" customFormat="1">
      <c r="A134" s="122"/>
      <c r="B134" s="122"/>
      <c r="C134" s="2"/>
      <c r="D134" s="4"/>
      <c r="E134" s="22"/>
    </row>
    <row r="135" spans="1:5" s="13" customFormat="1">
      <c r="A135" s="122"/>
      <c r="B135" s="122"/>
      <c r="C135" s="2"/>
      <c r="D135" s="4"/>
      <c r="E135" s="22"/>
    </row>
    <row r="136" spans="1:5" s="13" customFormat="1">
      <c r="A136" s="122"/>
      <c r="B136" s="122"/>
      <c r="C136" s="2"/>
      <c r="D136" s="4"/>
      <c r="E136" s="22"/>
    </row>
    <row r="137" spans="1:5" s="13" customFormat="1">
      <c r="A137" s="122"/>
      <c r="B137" s="122"/>
      <c r="C137" s="2"/>
      <c r="D137" s="4"/>
      <c r="E137" s="22"/>
    </row>
    <row r="138" spans="1:5" s="13" customFormat="1">
      <c r="A138" s="122"/>
      <c r="B138" s="122"/>
      <c r="C138" s="2"/>
      <c r="D138" s="4"/>
      <c r="E138" s="22"/>
    </row>
    <row r="139" spans="1:5" s="13" customFormat="1">
      <c r="A139" s="122"/>
      <c r="B139" s="122"/>
      <c r="C139" s="2"/>
      <c r="D139" s="4"/>
      <c r="E139" s="22"/>
    </row>
    <row r="140" spans="1:5" s="13" customFormat="1">
      <c r="A140" s="122"/>
      <c r="B140" s="122"/>
      <c r="C140" s="2"/>
      <c r="D140" s="4"/>
      <c r="E140" s="22"/>
    </row>
    <row r="141" spans="1:5" s="13" customFormat="1">
      <c r="A141" s="122"/>
      <c r="B141" s="122"/>
      <c r="C141" s="2"/>
      <c r="D141" s="4"/>
      <c r="E141" s="22"/>
    </row>
    <row r="142" spans="1:5" s="13" customFormat="1">
      <c r="A142" s="122"/>
      <c r="B142" s="122"/>
      <c r="C142" s="2"/>
      <c r="D142" s="4"/>
      <c r="E142" s="22"/>
    </row>
    <row r="143" spans="1:5" s="13" customFormat="1">
      <c r="A143" s="122"/>
      <c r="B143" s="122"/>
      <c r="C143" s="2"/>
      <c r="D143" s="4"/>
      <c r="E143" s="22"/>
    </row>
    <row r="144" spans="1:5" s="13" customFormat="1">
      <c r="A144" s="122"/>
      <c r="B144" s="122"/>
      <c r="C144" s="2"/>
      <c r="D144" s="4"/>
      <c r="E144" s="22"/>
    </row>
    <row r="145" spans="1:5" s="13" customFormat="1">
      <c r="A145" s="122"/>
      <c r="B145" s="122"/>
      <c r="C145" s="2"/>
      <c r="D145" s="4"/>
      <c r="E145" s="22"/>
    </row>
    <row r="146" spans="1:5" s="13" customFormat="1">
      <c r="A146" s="122"/>
      <c r="B146" s="122"/>
      <c r="C146" s="2"/>
      <c r="D146" s="4"/>
      <c r="E146" s="22"/>
    </row>
    <row r="147" spans="1:5" s="13" customFormat="1">
      <c r="A147" s="122"/>
      <c r="B147" s="122"/>
      <c r="C147" s="2"/>
      <c r="D147" s="4"/>
      <c r="E147" s="22"/>
    </row>
    <row r="148" spans="1:5" s="13" customFormat="1">
      <c r="A148" s="122"/>
      <c r="B148" s="122"/>
      <c r="C148" s="2"/>
      <c r="D148" s="4"/>
      <c r="E148" s="22"/>
    </row>
    <row r="149" spans="1:5" s="13" customFormat="1">
      <c r="A149" s="122"/>
      <c r="B149" s="122"/>
      <c r="C149" s="2"/>
      <c r="D149" s="4"/>
      <c r="E149" s="22"/>
    </row>
    <row r="150" spans="1:5" s="13" customFormat="1">
      <c r="A150" s="122"/>
      <c r="B150" s="122"/>
      <c r="C150" s="2"/>
      <c r="D150" s="4"/>
      <c r="E150" s="22"/>
    </row>
    <row r="151" spans="1:5" s="13" customFormat="1">
      <c r="A151" s="122"/>
      <c r="B151" s="122"/>
      <c r="C151" s="2"/>
      <c r="D151" s="4"/>
      <c r="E151" s="22"/>
    </row>
    <row r="152" spans="1:5" s="13" customFormat="1">
      <c r="A152" s="122"/>
      <c r="B152" s="122"/>
      <c r="C152" s="2"/>
      <c r="D152" s="4"/>
      <c r="E152" s="22"/>
    </row>
    <row r="153" spans="1:5" s="13" customFormat="1">
      <c r="A153" s="122"/>
      <c r="B153" s="122"/>
      <c r="C153" s="2"/>
      <c r="D153" s="4"/>
      <c r="E153" s="22"/>
    </row>
  </sheetData>
  <sheetProtection algorithmName="SHA-512" hashValue="cj/ycrXwk7EZMoqJiYIjbxTF87HB9Q7mjHIpHPIIybb3fpKhEzV3iwHVV+V6O1wGvRmXYlQtkzvV7cqL5rkIvQ==" saltValue="EkpH1AElY3cJpihpyZEImg==" spinCount="100000" sheet="1" objects="1" scenarios="1"/>
  <mergeCells count="4">
    <mergeCell ref="A3:F3"/>
    <mergeCell ref="A4:F4"/>
    <mergeCell ref="A5:F5"/>
    <mergeCell ref="A6:F6"/>
  </mergeCells>
  <pageMargins left="0.78740157480314965" right="0.19685039370078741" top="0.78740157480314965" bottom="1.1417322834645669" header="0" footer="0"/>
  <pageSetup paperSize="9" orientation="portrait" horizontalDpi="300" verticalDpi="300"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G226"/>
  <sheetViews>
    <sheetView view="pageBreakPreview" zoomScaleNormal="100" zoomScaleSheetLayoutView="100" workbookViewId="0">
      <selection activeCell="F12" sqref="F12"/>
    </sheetView>
  </sheetViews>
  <sheetFormatPr defaultColWidth="9.109375" defaultRowHeight="13.2"/>
  <cols>
    <col min="1" max="1" width="5.33203125" style="445" customWidth="1"/>
    <col min="2" max="2" width="7.109375" style="654" customWidth="1"/>
    <col min="3" max="3" width="26.44140625" style="445" customWidth="1"/>
    <col min="4" max="4" width="4.6640625" style="445" customWidth="1"/>
    <col min="5" max="5" width="6.109375" style="650" customWidth="1"/>
    <col min="6" max="6" width="10.109375" style="489" customWidth="1"/>
    <col min="7" max="7" width="13.33203125" style="457" customWidth="1"/>
    <col min="8" max="16384" width="9.109375" style="445"/>
  </cols>
  <sheetData>
    <row r="3" spans="1:7" ht="21">
      <c r="A3" s="667" t="s">
        <v>110</v>
      </c>
      <c r="B3" s="667"/>
      <c r="C3" s="667"/>
      <c r="D3" s="667"/>
      <c r="E3" s="667"/>
      <c r="F3" s="667"/>
      <c r="G3" s="667"/>
    </row>
    <row r="4" spans="1:7" ht="43.5" customHeight="1">
      <c r="A4" s="711" t="s">
        <v>695</v>
      </c>
      <c r="B4" s="711"/>
      <c r="C4" s="711"/>
      <c r="D4" s="711"/>
      <c r="E4" s="711"/>
      <c r="F4" s="711"/>
      <c r="G4" s="711"/>
    </row>
    <row r="5" spans="1:7" ht="21">
      <c r="A5" s="668" t="s">
        <v>220</v>
      </c>
      <c r="B5" s="668"/>
      <c r="C5" s="668"/>
      <c r="D5" s="668"/>
      <c r="E5" s="668"/>
      <c r="F5" s="668"/>
      <c r="G5" s="668"/>
    </row>
    <row r="6" spans="1:7" ht="21">
      <c r="A6" s="667" t="s">
        <v>278</v>
      </c>
      <c r="B6" s="667"/>
      <c r="C6" s="667"/>
      <c r="D6" s="667"/>
      <c r="E6" s="667"/>
      <c r="F6" s="667"/>
      <c r="G6" s="667"/>
    </row>
    <row r="7" spans="1:7" ht="21">
      <c r="A7" s="646"/>
      <c r="B7" s="647"/>
      <c r="C7" s="646"/>
      <c r="D7" s="646"/>
      <c r="E7" s="646"/>
      <c r="F7" s="648"/>
      <c r="G7" s="649"/>
    </row>
    <row r="8" spans="1:7">
      <c r="A8" s="454"/>
      <c r="B8" s="473"/>
    </row>
    <row r="9" spans="1:7" ht="26.4">
      <c r="A9" s="503" t="s">
        <v>19</v>
      </c>
      <c r="B9" s="503" t="s">
        <v>20</v>
      </c>
      <c r="C9" s="504" t="s">
        <v>4</v>
      </c>
      <c r="D9" s="505" t="s">
        <v>284</v>
      </c>
      <c r="E9" s="651" t="s">
        <v>281</v>
      </c>
      <c r="F9" s="507" t="s">
        <v>279</v>
      </c>
      <c r="G9" s="507" t="s">
        <v>280</v>
      </c>
    </row>
    <row r="10" spans="1:7" ht="66">
      <c r="A10" s="513" t="s">
        <v>62</v>
      </c>
      <c r="B10" s="521" t="s">
        <v>113</v>
      </c>
      <c r="C10" s="515" t="s">
        <v>696</v>
      </c>
      <c r="D10" s="521" t="s">
        <v>3</v>
      </c>
      <c r="E10" s="516" t="s">
        <v>82</v>
      </c>
      <c r="F10" s="408"/>
      <c r="G10" s="517">
        <f>ROUND(E10*F10,2)</f>
        <v>0</v>
      </c>
    </row>
    <row r="11" spans="1:7">
      <c r="A11" s="513"/>
      <c r="B11" s="521"/>
      <c r="C11" s="514"/>
      <c r="D11" s="514"/>
      <c r="E11" s="516"/>
      <c r="F11" s="525"/>
      <c r="G11" s="517"/>
    </row>
    <row r="12" spans="1:7" ht="68.400000000000006" customHeight="1">
      <c r="A12" s="513" t="s">
        <v>63</v>
      </c>
      <c r="B12" s="521" t="s">
        <v>114</v>
      </c>
      <c r="C12" s="515" t="s">
        <v>1836</v>
      </c>
      <c r="D12" s="521" t="s">
        <v>593</v>
      </c>
      <c r="E12" s="516" t="s">
        <v>82</v>
      </c>
      <c r="F12" s="525">
        <v>40000</v>
      </c>
      <c r="G12" s="517">
        <f t="shared" ref="G12" si="0">ROUND(E12*F12,2)</f>
        <v>40000</v>
      </c>
    </row>
    <row r="13" spans="1:7">
      <c r="A13" s="513"/>
      <c r="B13" s="521"/>
      <c r="C13" s="515"/>
      <c r="D13" s="514"/>
      <c r="E13" s="516"/>
      <c r="F13" s="525"/>
      <c r="G13" s="517"/>
    </row>
    <row r="14" spans="1:7">
      <c r="A14" s="513"/>
      <c r="B14" s="521"/>
      <c r="C14" s="523"/>
      <c r="D14" s="521"/>
      <c r="E14" s="560"/>
      <c r="F14" s="525"/>
      <c r="G14" s="517"/>
    </row>
    <row r="15" spans="1:7">
      <c r="A15" s="513"/>
      <c r="B15" s="521"/>
      <c r="C15" s="532" t="s">
        <v>699</v>
      </c>
      <c r="D15" s="514"/>
      <c r="E15" s="516"/>
      <c r="F15" s="525"/>
      <c r="G15" s="652">
        <f>SUM(G10:G13)</f>
        <v>40000</v>
      </c>
    </row>
    <row r="16" spans="1:7">
      <c r="A16" s="470"/>
      <c r="B16" s="471"/>
      <c r="C16" s="471"/>
    </row>
    <row r="17" spans="1:7" ht="13.8" thickBot="1">
      <c r="A17" s="470"/>
      <c r="B17" s="471"/>
      <c r="C17" s="471"/>
    </row>
    <row r="18" spans="1:7" ht="13.8" thickBot="1">
      <c r="A18" s="470"/>
      <c r="B18" s="471"/>
      <c r="C18" s="492" t="s">
        <v>17</v>
      </c>
      <c r="G18" s="493">
        <f>G15</f>
        <v>40000</v>
      </c>
    </row>
    <row r="19" spans="1:7" ht="13.8" thickBot="1">
      <c r="A19" s="470"/>
      <c r="B19" s="471"/>
      <c r="C19" s="471"/>
    </row>
    <row r="20" spans="1:7" ht="13.8" thickBot="1">
      <c r="A20" s="470"/>
      <c r="B20" s="471"/>
      <c r="C20" s="473" t="s">
        <v>81</v>
      </c>
      <c r="G20" s="493">
        <f>G18*0.22</f>
        <v>8800</v>
      </c>
    </row>
    <row r="21" spans="1:7" ht="13.8" thickBot="1">
      <c r="A21" s="470"/>
      <c r="B21" s="471"/>
      <c r="C21" s="471"/>
    </row>
    <row r="22" spans="1:7" ht="13.8" thickBot="1">
      <c r="A22" s="470"/>
      <c r="B22" s="471"/>
      <c r="C22" s="492" t="s">
        <v>18</v>
      </c>
      <c r="G22" s="493">
        <f>SUM(G18:G20)</f>
        <v>48800</v>
      </c>
    </row>
    <row r="23" spans="1:7">
      <c r="A23" s="470"/>
      <c r="B23" s="471"/>
      <c r="C23" s="471"/>
    </row>
    <row r="24" spans="1:7">
      <c r="A24" s="470"/>
      <c r="B24" s="471"/>
      <c r="C24" s="471"/>
    </row>
    <row r="25" spans="1:7">
      <c r="A25" s="470"/>
      <c r="B25" s="471"/>
      <c r="C25" s="471"/>
    </row>
    <row r="26" spans="1:7">
      <c r="A26" s="470"/>
      <c r="B26" s="471"/>
      <c r="C26" s="471"/>
    </row>
    <row r="27" spans="1:7">
      <c r="A27" s="470"/>
      <c r="B27" s="471"/>
      <c r="C27" s="471"/>
    </row>
    <row r="28" spans="1:7">
      <c r="A28" s="470"/>
      <c r="B28" s="471"/>
      <c r="C28" s="471"/>
    </row>
    <row r="29" spans="1:7">
      <c r="A29" s="470"/>
      <c r="B29" s="471"/>
      <c r="C29" s="471"/>
    </row>
    <row r="30" spans="1:7">
      <c r="A30" s="470"/>
      <c r="B30" s="471"/>
      <c r="C30" s="471"/>
    </row>
    <row r="31" spans="1:7">
      <c r="A31" s="470"/>
      <c r="B31" s="471"/>
      <c r="C31" s="471"/>
    </row>
    <row r="32" spans="1:7">
      <c r="A32" s="470"/>
      <c r="B32" s="471"/>
      <c r="C32" s="471"/>
    </row>
    <row r="33" spans="1:6">
      <c r="A33" s="470"/>
      <c r="B33" s="471"/>
      <c r="C33" s="471"/>
    </row>
    <row r="34" spans="1:6">
      <c r="A34" s="470"/>
      <c r="B34" s="471"/>
      <c r="C34" s="471"/>
    </row>
    <row r="35" spans="1:6">
      <c r="A35" s="470"/>
      <c r="B35" s="471"/>
      <c r="C35" s="471"/>
    </row>
    <row r="36" spans="1:6">
      <c r="A36" s="470"/>
      <c r="B36" s="471"/>
      <c r="C36" s="471"/>
    </row>
    <row r="37" spans="1:6">
      <c r="A37" s="470"/>
      <c r="B37" s="471"/>
      <c r="C37" s="471"/>
    </row>
    <row r="38" spans="1:6">
      <c r="A38" s="470"/>
      <c r="B38" s="471"/>
      <c r="C38" s="471"/>
    </row>
    <row r="39" spans="1:6" s="457" customFormat="1">
      <c r="A39" s="454"/>
      <c r="B39" s="473"/>
      <c r="C39" s="473"/>
      <c r="D39" s="454"/>
      <c r="E39" s="653"/>
      <c r="F39" s="627"/>
    </row>
    <row r="40" spans="1:6" s="457" customFormat="1">
      <c r="A40" s="454"/>
      <c r="B40" s="473"/>
      <c r="C40" s="473"/>
      <c r="D40" s="454"/>
      <c r="E40" s="653"/>
      <c r="F40" s="627"/>
    </row>
    <row r="41" spans="1:6" s="457" customFormat="1">
      <c r="A41" s="454"/>
      <c r="B41" s="473"/>
      <c r="C41" s="473"/>
      <c r="D41" s="454"/>
      <c r="E41" s="653"/>
      <c r="F41" s="627"/>
    </row>
    <row r="42" spans="1:6" s="457" customFormat="1">
      <c r="A42" s="454"/>
      <c r="B42" s="473"/>
      <c r="C42" s="473"/>
      <c r="D42" s="454"/>
      <c r="E42" s="653"/>
      <c r="F42" s="627"/>
    </row>
    <row r="43" spans="1:6" s="457" customFormat="1">
      <c r="A43" s="454"/>
      <c r="B43" s="473"/>
      <c r="C43" s="473"/>
      <c r="D43" s="454"/>
      <c r="E43" s="653"/>
      <c r="F43" s="627"/>
    </row>
    <row r="44" spans="1:6" s="457" customFormat="1">
      <c r="A44" s="454"/>
      <c r="B44" s="473"/>
      <c r="C44" s="473"/>
      <c r="D44" s="454"/>
      <c r="E44" s="653"/>
      <c r="F44" s="627"/>
    </row>
    <row r="45" spans="1:6" s="457" customFormat="1">
      <c r="A45" s="454"/>
      <c r="B45" s="473"/>
      <c r="C45" s="473"/>
      <c r="D45" s="454"/>
      <c r="E45" s="653"/>
      <c r="F45" s="627"/>
    </row>
    <row r="46" spans="1:6" s="457" customFormat="1">
      <c r="A46" s="454"/>
      <c r="B46" s="473"/>
      <c r="C46" s="473"/>
      <c r="D46" s="454"/>
      <c r="E46" s="653"/>
      <c r="F46" s="627"/>
    </row>
    <row r="47" spans="1:6" s="457" customFormat="1">
      <c r="A47" s="454"/>
      <c r="B47" s="473"/>
      <c r="C47" s="473"/>
      <c r="D47" s="454"/>
      <c r="E47" s="653"/>
      <c r="F47" s="627"/>
    </row>
    <row r="48" spans="1:6" s="457" customFormat="1">
      <c r="A48" s="454"/>
      <c r="B48" s="473"/>
      <c r="C48" s="473"/>
      <c r="D48" s="454"/>
      <c r="E48" s="653"/>
      <c r="F48" s="627"/>
    </row>
    <row r="49" spans="1:6" s="457" customFormat="1">
      <c r="A49" s="454"/>
      <c r="B49" s="473"/>
      <c r="C49" s="473"/>
      <c r="D49" s="454"/>
      <c r="E49" s="653"/>
      <c r="F49" s="627"/>
    </row>
    <row r="50" spans="1:6" s="457" customFormat="1">
      <c r="A50" s="454"/>
      <c r="B50" s="473"/>
      <c r="C50" s="473"/>
      <c r="D50" s="454"/>
      <c r="E50" s="653"/>
      <c r="F50" s="627"/>
    </row>
    <row r="51" spans="1:6" s="457" customFormat="1">
      <c r="A51" s="454"/>
      <c r="B51" s="473"/>
      <c r="C51" s="473"/>
      <c r="D51" s="454"/>
      <c r="E51" s="653"/>
      <c r="F51" s="627"/>
    </row>
    <row r="52" spans="1:6" s="457" customFormat="1">
      <c r="A52" s="454"/>
      <c r="B52" s="473"/>
      <c r="C52" s="473"/>
      <c r="D52" s="454"/>
      <c r="E52" s="653"/>
      <c r="F52" s="627"/>
    </row>
    <row r="53" spans="1:6" s="457" customFormat="1">
      <c r="A53" s="454"/>
      <c r="B53" s="473"/>
      <c r="C53" s="473"/>
      <c r="D53" s="454"/>
      <c r="E53" s="653"/>
      <c r="F53" s="627"/>
    </row>
    <row r="54" spans="1:6" s="457" customFormat="1">
      <c r="A54" s="454"/>
      <c r="B54" s="473"/>
      <c r="C54" s="473"/>
      <c r="D54" s="454"/>
      <c r="E54" s="653"/>
      <c r="F54" s="627"/>
    </row>
    <row r="55" spans="1:6" s="457" customFormat="1">
      <c r="A55" s="454"/>
      <c r="B55" s="473"/>
      <c r="C55" s="473"/>
      <c r="D55" s="454"/>
      <c r="E55" s="653"/>
      <c r="F55" s="627"/>
    </row>
    <row r="56" spans="1:6" s="457" customFormat="1">
      <c r="A56" s="454"/>
      <c r="B56" s="473"/>
      <c r="C56" s="473"/>
      <c r="D56" s="454"/>
      <c r="E56" s="653"/>
      <c r="F56" s="627"/>
    </row>
    <row r="57" spans="1:6" s="457" customFormat="1">
      <c r="A57" s="454"/>
      <c r="B57" s="473"/>
      <c r="C57" s="473"/>
      <c r="D57" s="454"/>
      <c r="E57" s="653"/>
      <c r="F57" s="627"/>
    </row>
    <row r="58" spans="1:6" s="457" customFormat="1">
      <c r="A58" s="454"/>
      <c r="B58" s="473"/>
      <c r="C58" s="473"/>
      <c r="D58" s="454"/>
      <c r="E58" s="653"/>
      <c r="F58" s="627"/>
    </row>
    <row r="59" spans="1:6" s="457" customFormat="1">
      <c r="A59" s="454"/>
      <c r="B59" s="473"/>
      <c r="C59" s="473"/>
      <c r="D59" s="454"/>
      <c r="E59" s="653"/>
      <c r="F59" s="627"/>
    </row>
    <row r="60" spans="1:6" s="457" customFormat="1">
      <c r="A60" s="454"/>
      <c r="B60" s="473"/>
      <c r="C60" s="473"/>
      <c r="D60" s="454"/>
      <c r="E60" s="653"/>
      <c r="F60" s="627"/>
    </row>
    <row r="61" spans="1:6" s="457" customFormat="1">
      <c r="A61" s="454"/>
      <c r="B61" s="473"/>
      <c r="C61" s="473"/>
      <c r="D61" s="454"/>
      <c r="E61" s="653"/>
      <c r="F61" s="627"/>
    </row>
    <row r="62" spans="1:6" s="457" customFormat="1">
      <c r="A62" s="454"/>
      <c r="B62" s="473"/>
      <c r="C62" s="473"/>
      <c r="D62" s="454"/>
      <c r="E62" s="653"/>
      <c r="F62" s="627"/>
    </row>
    <row r="63" spans="1:6" s="457" customFormat="1">
      <c r="A63" s="454"/>
      <c r="B63" s="473"/>
      <c r="C63" s="473"/>
      <c r="D63" s="454"/>
      <c r="E63" s="653"/>
      <c r="F63" s="627"/>
    </row>
    <row r="64" spans="1:6" s="457" customFormat="1">
      <c r="A64" s="454"/>
      <c r="B64" s="473"/>
      <c r="C64" s="473"/>
      <c r="D64" s="454"/>
      <c r="E64" s="653"/>
      <c r="F64" s="627"/>
    </row>
    <row r="65" spans="1:6" s="457" customFormat="1">
      <c r="A65" s="454"/>
      <c r="B65" s="473"/>
      <c r="C65" s="473"/>
      <c r="D65" s="454"/>
      <c r="E65" s="653"/>
      <c r="F65" s="627"/>
    </row>
    <row r="66" spans="1:6" s="457" customFormat="1">
      <c r="A66" s="454"/>
      <c r="B66" s="473"/>
      <c r="C66" s="473"/>
      <c r="D66" s="454"/>
      <c r="E66" s="653"/>
      <c r="F66" s="627"/>
    </row>
    <row r="67" spans="1:6" s="457" customFormat="1">
      <c r="A67" s="454"/>
      <c r="B67" s="473"/>
      <c r="C67" s="445"/>
      <c r="D67" s="454"/>
      <c r="E67" s="653"/>
      <c r="F67" s="627"/>
    </row>
    <row r="68" spans="1:6" s="457" customFormat="1">
      <c r="A68" s="454"/>
      <c r="B68" s="473"/>
      <c r="C68" s="445"/>
      <c r="D68" s="454"/>
      <c r="E68" s="653"/>
      <c r="F68" s="627"/>
    </row>
    <row r="69" spans="1:6" s="457" customFormat="1">
      <c r="A69" s="454"/>
      <c r="B69" s="473"/>
      <c r="C69" s="445"/>
      <c r="D69" s="454"/>
      <c r="E69" s="653"/>
      <c r="F69" s="627"/>
    </row>
    <row r="70" spans="1:6" s="457" customFormat="1">
      <c r="A70" s="454"/>
      <c r="B70" s="473"/>
      <c r="C70" s="445"/>
      <c r="D70" s="454"/>
      <c r="E70" s="653"/>
      <c r="F70" s="627"/>
    </row>
    <row r="71" spans="1:6" s="457" customFormat="1">
      <c r="A71" s="454"/>
      <c r="B71" s="473"/>
      <c r="C71" s="445"/>
      <c r="D71" s="454"/>
      <c r="E71" s="653"/>
      <c r="F71" s="627"/>
    </row>
    <row r="72" spans="1:6" s="457" customFormat="1">
      <c r="A72" s="454"/>
      <c r="B72" s="473"/>
      <c r="C72" s="445"/>
      <c r="D72" s="454"/>
      <c r="E72" s="653"/>
      <c r="F72" s="627"/>
    </row>
    <row r="73" spans="1:6" s="457" customFormat="1">
      <c r="A73" s="454"/>
      <c r="B73" s="473"/>
      <c r="C73" s="445"/>
      <c r="D73" s="454"/>
      <c r="E73" s="653"/>
      <c r="F73" s="627"/>
    </row>
    <row r="74" spans="1:6" s="457" customFormat="1">
      <c r="A74" s="454"/>
      <c r="B74" s="473"/>
      <c r="C74" s="445"/>
      <c r="D74" s="454"/>
      <c r="E74" s="653"/>
      <c r="F74" s="627"/>
    </row>
    <row r="75" spans="1:6" s="457" customFormat="1">
      <c r="A75" s="454"/>
      <c r="B75" s="473"/>
      <c r="C75" s="445"/>
      <c r="D75" s="454"/>
      <c r="E75" s="653"/>
      <c r="F75" s="627"/>
    </row>
    <row r="76" spans="1:6" s="457" customFormat="1">
      <c r="A76" s="454"/>
      <c r="B76" s="473"/>
      <c r="C76" s="445"/>
      <c r="D76" s="454"/>
      <c r="E76" s="653"/>
      <c r="F76" s="627"/>
    </row>
    <row r="77" spans="1:6" s="457" customFormat="1">
      <c r="A77" s="454"/>
      <c r="B77" s="473"/>
      <c r="C77" s="445"/>
      <c r="D77" s="454"/>
      <c r="E77" s="653"/>
      <c r="F77" s="627"/>
    </row>
    <row r="78" spans="1:6" s="457" customFormat="1">
      <c r="A78" s="454"/>
      <c r="B78" s="473"/>
      <c r="C78" s="445"/>
      <c r="D78" s="454"/>
      <c r="E78" s="653"/>
      <c r="F78" s="627"/>
    </row>
    <row r="79" spans="1:6" s="457" customFormat="1">
      <c r="A79" s="454"/>
      <c r="B79" s="473"/>
      <c r="C79" s="445"/>
      <c r="D79" s="454"/>
      <c r="E79" s="653"/>
      <c r="F79" s="627"/>
    </row>
    <row r="80" spans="1:6" s="457" customFormat="1">
      <c r="A80" s="454"/>
      <c r="B80" s="473"/>
      <c r="C80" s="445"/>
      <c r="D80" s="454"/>
      <c r="E80" s="653"/>
      <c r="F80" s="627"/>
    </row>
    <row r="81" spans="1:6" s="457" customFormat="1">
      <c r="A81" s="454"/>
      <c r="B81" s="473"/>
      <c r="C81" s="445"/>
      <c r="D81" s="454"/>
      <c r="E81" s="653"/>
      <c r="F81" s="627"/>
    </row>
    <row r="82" spans="1:6" s="457" customFormat="1">
      <c r="A82" s="454"/>
      <c r="B82" s="473"/>
      <c r="C82" s="445"/>
      <c r="D82" s="454"/>
      <c r="E82" s="653"/>
      <c r="F82" s="627"/>
    </row>
    <row r="83" spans="1:6" s="457" customFormat="1">
      <c r="A83" s="454"/>
      <c r="B83" s="473"/>
      <c r="C83" s="445"/>
      <c r="D83" s="454"/>
      <c r="E83" s="653"/>
      <c r="F83" s="627"/>
    </row>
    <row r="84" spans="1:6" s="457" customFormat="1">
      <c r="A84" s="454"/>
      <c r="B84" s="473"/>
      <c r="C84" s="445"/>
      <c r="D84" s="454"/>
      <c r="E84" s="653"/>
      <c r="F84" s="627"/>
    </row>
    <row r="85" spans="1:6" s="457" customFormat="1">
      <c r="A85" s="454"/>
      <c r="B85" s="473"/>
      <c r="C85" s="445"/>
      <c r="D85" s="454"/>
      <c r="E85" s="653"/>
      <c r="F85" s="627"/>
    </row>
    <row r="86" spans="1:6" s="457" customFormat="1">
      <c r="A86" s="454"/>
      <c r="B86" s="473"/>
      <c r="C86" s="445"/>
      <c r="D86" s="454"/>
      <c r="E86" s="653"/>
      <c r="F86" s="627"/>
    </row>
    <row r="87" spans="1:6" s="457" customFormat="1">
      <c r="A87" s="454"/>
      <c r="B87" s="473"/>
      <c r="C87" s="445"/>
      <c r="D87" s="454"/>
      <c r="E87" s="653"/>
      <c r="F87" s="627"/>
    </row>
    <row r="88" spans="1:6" s="457" customFormat="1">
      <c r="A88" s="454"/>
      <c r="B88" s="473"/>
      <c r="C88" s="445"/>
      <c r="D88" s="454"/>
      <c r="E88" s="653"/>
      <c r="F88" s="627"/>
    </row>
    <row r="89" spans="1:6" s="457" customFormat="1">
      <c r="A89" s="454"/>
      <c r="B89" s="473"/>
      <c r="C89" s="445"/>
      <c r="D89" s="454"/>
      <c r="E89" s="653"/>
      <c r="F89" s="627"/>
    </row>
    <row r="90" spans="1:6" s="457" customFormat="1">
      <c r="A90" s="454"/>
      <c r="B90" s="473"/>
      <c r="C90" s="445"/>
      <c r="D90" s="454"/>
      <c r="E90" s="653"/>
      <c r="F90" s="627"/>
    </row>
    <row r="91" spans="1:6" s="457" customFormat="1">
      <c r="A91" s="454"/>
      <c r="B91" s="473"/>
      <c r="C91" s="445"/>
      <c r="D91" s="454"/>
      <c r="E91" s="653"/>
      <c r="F91" s="627"/>
    </row>
    <row r="92" spans="1:6" s="457" customFormat="1">
      <c r="A92" s="454"/>
      <c r="B92" s="473"/>
      <c r="C92" s="445"/>
      <c r="D92" s="454"/>
      <c r="E92" s="653"/>
      <c r="F92" s="627"/>
    </row>
    <row r="93" spans="1:6" s="457" customFormat="1">
      <c r="A93" s="454"/>
      <c r="B93" s="473"/>
      <c r="C93" s="445"/>
      <c r="D93" s="454"/>
      <c r="E93" s="653"/>
      <c r="F93" s="627"/>
    </row>
    <row r="94" spans="1:6" s="457" customFormat="1">
      <c r="A94" s="454"/>
      <c r="B94" s="473"/>
      <c r="C94" s="445"/>
      <c r="D94" s="454"/>
      <c r="E94" s="653"/>
      <c r="F94" s="627"/>
    </row>
    <row r="95" spans="1:6" s="457" customFormat="1">
      <c r="A95" s="454"/>
      <c r="B95" s="473"/>
      <c r="C95" s="445"/>
      <c r="D95" s="454"/>
      <c r="E95" s="653"/>
      <c r="F95" s="627"/>
    </row>
    <row r="96" spans="1:6" s="457" customFormat="1">
      <c r="A96" s="454"/>
      <c r="B96" s="473"/>
      <c r="C96" s="445"/>
      <c r="D96" s="454"/>
      <c r="E96" s="653"/>
      <c r="F96" s="627"/>
    </row>
    <row r="97" spans="1:6" s="457" customFormat="1">
      <c r="A97" s="454"/>
      <c r="B97" s="473"/>
      <c r="C97" s="445"/>
      <c r="D97" s="454"/>
      <c r="E97" s="653"/>
      <c r="F97" s="627"/>
    </row>
    <row r="98" spans="1:6" s="457" customFormat="1">
      <c r="A98" s="454"/>
      <c r="B98" s="473"/>
      <c r="C98" s="445"/>
      <c r="D98" s="454"/>
      <c r="E98" s="653"/>
      <c r="F98" s="627"/>
    </row>
    <row r="99" spans="1:6" s="457" customFormat="1">
      <c r="A99" s="454"/>
      <c r="B99" s="473"/>
      <c r="C99" s="445"/>
      <c r="D99" s="454"/>
      <c r="E99" s="653"/>
      <c r="F99" s="627"/>
    </row>
    <row r="100" spans="1:6" s="457" customFormat="1">
      <c r="A100" s="454"/>
      <c r="B100" s="473"/>
      <c r="C100" s="445"/>
      <c r="D100" s="454"/>
      <c r="E100" s="653"/>
      <c r="F100" s="627"/>
    </row>
    <row r="101" spans="1:6" s="457" customFormat="1">
      <c r="A101" s="454"/>
      <c r="B101" s="473"/>
      <c r="C101" s="445"/>
      <c r="D101" s="454"/>
      <c r="E101" s="653"/>
      <c r="F101" s="627"/>
    </row>
    <row r="102" spans="1:6" s="457" customFormat="1">
      <c r="A102" s="454"/>
      <c r="B102" s="473"/>
      <c r="C102" s="445"/>
      <c r="D102" s="454"/>
      <c r="E102" s="653"/>
      <c r="F102" s="627"/>
    </row>
    <row r="103" spans="1:6" s="457" customFormat="1">
      <c r="A103" s="454"/>
      <c r="B103" s="473"/>
      <c r="C103" s="445"/>
      <c r="D103" s="454"/>
      <c r="E103" s="653"/>
      <c r="F103" s="627"/>
    </row>
    <row r="104" spans="1:6" s="457" customFormat="1">
      <c r="A104" s="454"/>
      <c r="B104" s="473"/>
      <c r="C104" s="445"/>
      <c r="D104" s="454"/>
      <c r="E104" s="653"/>
      <c r="F104" s="627"/>
    </row>
    <row r="105" spans="1:6" s="457" customFormat="1">
      <c r="A105" s="454"/>
      <c r="B105" s="473"/>
      <c r="C105" s="445"/>
      <c r="D105" s="454"/>
      <c r="E105" s="653"/>
      <c r="F105" s="627"/>
    </row>
    <row r="106" spans="1:6" s="457" customFormat="1">
      <c r="A106" s="454"/>
      <c r="B106" s="473"/>
      <c r="C106" s="445"/>
      <c r="D106" s="454"/>
      <c r="E106" s="653"/>
      <c r="F106" s="627"/>
    </row>
    <row r="107" spans="1:6" s="457" customFormat="1">
      <c r="A107" s="454"/>
      <c r="B107" s="473"/>
      <c r="C107" s="445"/>
      <c r="D107" s="454"/>
      <c r="E107" s="653"/>
      <c r="F107" s="627"/>
    </row>
    <row r="108" spans="1:6" s="457" customFormat="1">
      <c r="A108" s="454"/>
      <c r="B108" s="473"/>
      <c r="C108" s="445"/>
      <c r="D108" s="454"/>
      <c r="E108" s="653"/>
      <c r="F108" s="627"/>
    </row>
    <row r="109" spans="1:6" s="457" customFormat="1">
      <c r="A109" s="454"/>
      <c r="B109" s="473"/>
      <c r="C109" s="445"/>
      <c r="D109" s="454"/>
      <c r="E109" s="653"/>
      <c r="F109" s="627"/>
    </row>
    <row r="110" spans="1:6" s="457" customFormat="1">
      <c r="A110" s="454"/>
      <c r="B110" s="473"/>
      <c r="C110" s="445"/>
      <c r="D110" s="454"/>
      <c r="E110" s="653"/>
      <c r="F110" s="627"/>
    </row>
    <row r="111" spans="1:6" s="457" customFormat="1">
      <c r="A111" s="454"/>
      <c r="B111" s="473"/>
      <c r="C111" s="445"/>
      <c r="D111" s="454"/>
      <c r="E111" s="653"/>
      <c r="F111" s="627"/>
    </row>
    <row r="112" spans="1:6" s="457" customFormat="1">
      <c r="A112" s="454"/>
      <c r="B112" s="473"/>
      <c r="C112" s="445"/>
      <c r="D112" s="454"/>
      <c r="E112" s="653"/>
      <c r="F112" s="627"/>
    </row>
    <row r="113" spans="1:6" s="457" customFormat="1">
      <c r="A113" s="454"/>
      <c r="B113" s="473"/>
      <c r="C113" s="445"/>
      <c r="D113" s="454"/>
      <c r="E113" s="653"/>
      <c r="F113" s="627"/>
    </row>
    <row r="114" spans="1:6" s="457" customFormat="1">
      <c r="A114" s="454"/>
      <c r="B114" s="473"/>
      <c r="C114" s="445"/>
      <c r="D114" s="454"/>
      <c r="E114" s="653"/>
      <c r="F114" s="627"/>
    </row>
    <row r="115" spans="1:6" s="457" customFormat="1">
      <c r="A115" s="454"/>
      <c r="B115" s="473"/>
      <c r="C115" s="445"/>
      <c r="D115" s="454"/>
      <c r="E115" s="653"/>
      <c r="F115" s="627"/>
    </row>
    <row r="116" spans="1:6" s="457" customFormat="1">
      <c r="A116" s="454"/>
      <c r="B116" s="473"/>
      <c r="C116" s="445"/>
      <c r="D116" s="454"/>
      <c r="E116" s="653"/>
      <c r="F116" s="627"/>
    </row>
    <row r="117" spans="1:6" s="457" customFormat="1">
      <c r="A117" s="454"/>
      <c r="B117" s="473"/>
      <c r="C117" s="445"/>
      <c r="D117" s="454"/>
      <c r="E117" s="653"/>
      <c r="F117" s="627"/>
    </row>
    <row r="118" spans="1:6" s="457" customFormat="1">
      <c r="A118" s="454"/>
      <c r="B118" s="473"/>
      <c r="C118" s="445"/>
      <c r="D118" s="454"/>
      <c r="E118" s="653"/>
      <c r="F118" s="627"/>
    </row>
    <row r="119" spans="1:6" s="457" customFormat="1">
      <c r="A119" s="454"/>
      <c r="B119" s="473"/>
      <c r="C119" s="445"/>
      <c r="D119" s="454"/>
      <c r="E119" s="653"/>
      <c r="F119" s="627"/>
    </row>
    <row r="120" spans="1:6" s="457" customFormat="1">
      <c r="A120" s="454"/>
      <c r="B120" s="473"/>
      <c r="C120" s="445"/>
      <c r="D120" s="454"/>
      <c r="E120" s="653"/>
      <c r="F120" s="627"/>
    </row>
    <row r="121" spans="1:6" s="457" customFormat="1">
      <c r="A121" s="454"/>
      <c r="B121" s="473"/>
      <c r="C121" s="445"/>
      <c r="D121" s="454"/>
      <c r="E121" s="653"/>
      <c r="F121" s="627"/>
    </row>
    <row r="122" spans="1:6" s="457" customFormat="1">
      <c r="A122" s="454"/>
      <c r="B122" s="473"/>
      <c r="C122" s="445"/>
      <c r="D122" s="454"/>
      <c r="E122" s="653"/>
      <c r="F122" s="627"/>
    </row>
    <row r="123" spans="1:6" s="457" customFormat="1">
      <c r="A123" s="454"/>
      <c r="B123" s="473"/>
      <c r="C123" s="445"/>
      <c r="D123" s="454"/>
      <c r="E123" s="653"/>
      <c r="F123" s="627"/>
    </row>
    <row r="124" spans="1:6" s="457" customFormat="1">
      <c r="A124" s="454"/>
      <c r="B124" s="473"/>
      <c r="C124" s="445"/>
      <c r="D124" s="454"/>
      <c r="E124" s="653"/>
      <c r="F124" s="627"/>
    </row>
    <row r="125" spans="1:6" s="457" customFormat="1">
      <c r="A125" s="454"/>
      <c r="B125" s="473"/>
      <c r="C125" s="445"/>
      <c r="D125" s="454"/>
      <c r="E125" s="653"/>
      <c r="F125" s="627"/>
    </row>
    <row r="126" spans="1:6" s="457" customFormat="1">
      <c r="A126" s="454"/>
      <c r="B126" s="473"/>
      <c r="C126" s="445"/>
      <c r="D126" s="454"/>
      <c r="E126" s="653"/>
      <c r="F126" s="627"/>
    </row>
    <row r="127" spans="1:6" s="457" customFormat="1">
      <c r="A127" s="454"/>
      <c r="B127" s="473"/>
      <c r="C127" s="445"/>
      <c r="D127" s="454"/>
      <c r="E127" s="653"/>
      <c r="F127" s="627"/>
    </row>
    <row r="128" spans="1:6" s="457" customFormat="1">
      <c r="A128" s="454"/>
      <c r="B128" s="473"/>
      <c r="C128" s="445"/>
      <c r="D128" s="454"/>
      <c r="E128" s="653"/>
      <c r="F128" s="627"/>
    </row>
    <row r="129" spans="1:6" s="457" customFormat="1">
      <c r="A129" s="454"/>
      <c r="B129" s="473"/>
      <c r="C129" s="445"/>
      <c r="D129" s="454"/>
      <c r="E129" s="653"/>
      <c r="F129" s="627"/>
    </row>
    <row r="130" spans="1:6" s="457" customFormat="1">
      <c r="A130" s="454"/>
      <c r="B130" s="473"/>
      <c r="C130" s="445"/>
      <c r="D130" s="454"/>
      <c r="E130" s="653"/>
      <c r="F130" s="627"/>
    </row>
    <row r="131" spans="1:6" s="457" customFormat="1">
      <c r="A131" s="454"/>
      <c r="B131" s="473"/>
      <c r="C131" s="445"/>
      <c r="D131" s="454"/>
      <c r="E131" s="653"/>
      <c r="F131" s="627"/>
    </row>
    <row r="132" spans="1:6" s="457" customFormat="1">
      <c r="A132" s="454"/>
      <c r="B132" s="473"/>
      <c r="C132" s="445"/>
      <c r="D132" s="454"/>
      <c r="E132" s="653"/>
      <c r="F132" s="627"/>
    </row>
    <row r="133" spans="1:6" s="457" customFormat="1">
      <c r="A133" s="454"/>
      <c r="B133" s="473"/>
      <c r="C133" s="445"/>
      <c r="D133" s="454"/>
      <c r="E133" s="653"/>
      <c r="F133" s="627"/>
    </row>
    <row r="134" spans="1:6" s="457" customFormat="1">
      <c r="A134" s="454"/>
      <c r="B134" s="473"/>
      <c r="C134" s="445"/>
      <c r="D134" s="454"/>
      <c r="E134" s="653"/>
      <c r="F134" s="627"/>
    </row>
    <row r="135" spans="1:6" s="457" customFormat="1">
      <c r="A135" s="454"/>
      <c r="B135" s="473"/>
      <c r="C135" s="445"/>
      <c r="D135" s="454"/>
      <c r="E135" s="653"/>
      <c r="F135" s="627"/>
    </row>
    <row r="136" spans="1:6" s="457" customFormat="1">
      <c r="A136" s="454"/>
      <c r="B136" s="473"/>
      <c r="C136" s="445"/>
      <c r="D136" s="454"/>
      <c r="E136" s="653"/>
      <c r="F136" s="627"/>
    </row>
    <row r="137" spans="1:6" s="457" customFormat="1">
      <c r="A137" s="454"/>
      <c r="B137" s="473"/>
      <c r="C137" s="445"/>
      <c r="D137" s="454"/>
      <c r="E137" s="653"/>
      <c r="F137" s="627"/>
    </row>
    <row r="138" spans="1:6" s="457" customFormat="1">
      <c r="A138" s="454"/>
      <c r="B138" s="473"/>
      <c r="C138" s="445"/>
      <c r="D138" s="454"/>
      <c r="E138" s="653"/>
      <c r="F138" s="627"/>
    </row>
    <row r="139" spans="1:6" s="457" customFormat="1">
      <c r="A139" s="454"/>
      <c r="B139" s="473"/>
      <c r="C139" s="445"/>
      <c r="D139" s="454"/>
      <c r="E139" s="653"/>
      <c r="F139" s="627"/>
    </row>
    <row r="140" spans="1:6" s="457" customFormat="1">
      <c r="A140" s="454"/>
      <c r="B140" s="473"/>
      <c r="C140" s="445"/>
      <c r="D140" s="454"/>
      <c r="E140" s="653"/>
      <c r="F140" s="627"/>
    </row>
    <row r="141" spans="1:6" s="457" customFormat="1">
      <c r="A141" s="454"/>
      <c r="B141" s="473"/>
      <c r="C141" s="445"/>
      <c r="D141" s="454"/>
      <c r="E141" s="653"/>
      <c r="F141" s="627"/>
    </row>
    <row r="142" spans="1:6" s="457" customFormat="1">
      <c r="A142" s="454"/>
      <c r="B142" s="473"/>
      <c r="C142" s="445"/>
      <c r="D142" s="454"/>
      <c r="E142" s="653"/>
      <c r="F142" s="627"/>
    </row>
    <row r="143" spans="1:6" s="457" customFormat="1">
      <c r="A143" s="454"/>
      <c r="B143" s="473"/>
      <c r="C143" s="445"/>
      <c r="D143" s="454"/>
      <c r="E143" s="653"/>
      <c r="F143" s="627"/>
    </row>
    <row r="144" spans="1:6" s="457" customFormat="1">
      <c r="A144" s="454"/>
      <c r="B144" s="473"/>
      <c r="C144" s="445"/>
      <c r="D144" s="454"/>
      <c r="E144" s="653"/>
      <c r="F144" s="627"/>
    </row>
    <row r="145" spans="1:6" s="457" customFormat="1">
      <c r="A145" s="454"/>
      <c r="B145" s="473"/>
      <c r="C145" s="445"/>
      <c r="D145" s="454"/>
      <c r="E145" s="653"/>
      <c r="F145" s="627"/>
    </row>
    <row r="146" spans="1:6" s="457" customFormat="1">
      <c r="A146" s="454"/>
      <c r="B146" s="473"/>
      <c r="C146" s="445"/>
      <c r="D146" s="454"/>
      <c r="E146" s="653"/>
      <c r="F146" s="627"/>
    </row>
    <row r="147" spans="1:6" s="457" customFormat="1">
      <c r="A147" s="454"/>
      <c r="B147" s="473"/>
      <c r="C147" s="445"/>
      <c r="D147" s="454"/>
      <c r="E147" s="653"/>
      <c r="F147" s="627"/>
    </row>
    <row r="148" spans="1:6" s="457" customFormat="1">
      <c r="A148" s="454"/>
      <c r="B148" s="473"/>
      <c r="C148" s="445"/>
      <c r="D148" s="454"/>
      <c r="E148" s="653"/>
      <c r="F148" s="627"/>
    </row>
    <row r="149" spans="1:6" s="457" customFormat="1">
      <c r="A149" s="454"/>
      <c r="B149" s="473"/>
      <c r="C149" s="445"/>
      <c r="D149" s="454"/>
      <c r="E149" s="653"/>
      <c r="F149" s="627"/>
    </row>
    <row r="150" spans="1:6" s="457" customFormat="1">
      <c r="A150" s="454"/>
      <c r="B150" s="473"/>
      <c r="C150" s="445"/>
      <c r="D150" s="454"/>
      <c r="E150" s="653"/>
      <c r="F150" s="627"/>
    </row>
    <row r="151" spans="1:6" s="457" customFormat="1">
      <c r="A151" s="454"/>
      <c r="B151" s="473"/>
      <c r="C151" s="445"/>
      <c r="D151" s="454"/>
      <c r="E151" s="653"/>
      <c r="F151" s="627"/>
    </row>
    <row r="152" spans="1:6" s="457" customFormat="1">
      <c r="A152" s="454"/>
      <c r="B152" s="473"/>
      <c r="C152" s="445"/>
      <c r="D152" s="454"/>
      <c r="E152" s="653"/>
      <c r="F152" s="627"/>
    </row>
    <row r="153" spans="1:6" s="457" customFormat="1">
      <c r="A153" s="454"/>
      <c r="B153" s="473"/>
      <c r="C153" s="445"/>
      <c r="D153" s="454"/>
      <c r="E153" s="653"/>
      <c r="F153" s="627"/>
    </row>
    <row r="154" spans="1:6" s="457" customFormat="1">
      <c r="A154" s="454"/>
      <c r="B154" s="473"/>
      <c r="C154" s="445"/>
      <c r="D154" s="454"/>
      <c r="E154" s="653"/>
      <c r="F154" s="627"/>
    </row>
    <row r="155" spans="1:6" s="457" customFormat="1">
      <c r="A155" s="454"/>
      <c r="B155" s="473"/>
      <c r="C155" s="445"/>
      <c r="D155" s="454"/>
      <c r="E155" s="653"/>
      <c r="F155" s="627"/>
    </row>
    <row r="156" spans="1:6" s="457" customFormat="1">
      <c r="A156" s="454"/>
      <c r="B156" s="473"/>
      <c r="C156" s="445"/>
      <c r="D156" s="454"/>
      <c r="E156" s="653"/>
      <c r="F156" s="627"/>
    </row>
    <row r="157" spans="1:6" s="457" customFormat="1">
      <c r="A157" s="454"/>
      <c r="B157" s="473"/>
      <c r="C157" s="445"/>
      <c r="D157" s="454"/>
      <c r="E157" s="653"/>
      <c r="F157" s="627"/>
    </row>
    <row r="158" spans="1:6" s="457" customFormat="1">
      <c r="A158" s="454"/>
      <c r="B158" s="473"/>
      <c r="C158" s="445"/>
      <c r="D158" s="454"/>
      <c r="E158" s="653"/>
      <c r="F158" s="627"/>
    </row>
    <row r="159" spans="1:6" s="457" customFormat="1">
      <c r="A159" s="454"/>
      <c r="B159" s="473"/>
      <c r="C159" s="445"/>
      <c r="D159" s="454"/>
      <c r="E159" s="653"/>
      <c r="F159" s="627"/>
    </row>
    <row r="160" spans="1:6" s="457" customFormat="1">
      <c r="A160" s="454"/>
      <c r="B160" s="473"/>
      <c r="C160" s="445"/>
      <c r="D160" s="454"/>
      <c r="E160" s="653"/>
      <c r="F160" s="627"/>
    </row>
    <row r="161" spans="1:6" s="457" customFormat="1">
      <c r="A161" s="454"/>
      <c r="B161" s="473"/>
      <c r="C161" s="445"/>
      <c r="D161" s="454"/>
      <c r="E161" s="653"/>
      <c r="F161" s="627"/>
    </row>
    <row r="162" spans="1:6" s="457" customFormat="1">
      <c r="A162" s="454"/>
      <c r="B162" s="473"/>
      <c r="C162" s="445"/>
      <c r="D162" s="454"/>
      <c r="E162" s="653"/>
      <c r="F162" s="627"/>
    </row>
    <row r="163" spans="1:6" s="457" customFormat="1">
      <c r="A163" s="454"/>
      <c r="B163" s="473"/>
      <c r="C163" s="445"/>
      <c r="D163" s="454"/>
      <c r="E163" s="653"/>
      <c r="F163" s="627"/>
    </row>
    <row r="164" spans="1:6" s="457" customFormat="1">
      <c r="A164" s="454"/>
      <c r="B164" s="473"/>
      <c r="C164" s="445"/>
      <c r="D164" s="454"/>
      <c r="E164" s="653"/>
      <c r="F164" s="627"/>
    </row>
    <row r="165" spans="1:6" s="457" customFormat="1">
      <c r="A165" s="454"/>
      <c r="B165" s="473"/>
      <c r="C165" s="445"/>
      <c r="D165" s="454"/>
      <c r="E165" s="653"/>
      <c r="F165" s="627"/>
    </row>
    <row r="166" spans="1:6" s="457" customFormat="1">
      <c r="A166" s="454"/>
      <c r="B166" s="473"/>
      <c r="C166" s="445"/>
      <c r="D166" s="454"/>
      <c r="E166" s="653"/>
      <c r="F166" s="627"/>
    </row>
    <row r="167" spans="1:6" s="457" customFormat="1">
      <c r="A167" s="454"/>
      <c r="B167" s="473"/>
      <c r="C167" s="445"/>
      <c r="D167" s="454"/>
      <c r="E167" s="653"/>
      <c r="F167" s="627"/>
    </row>
    <row r="168" spans="1:6" s="457" customFormat="1">
      <c r="A168" s="454"/>
      <c r="B168" s="473"/>
      <c r="C168" s="445"/>
      <c r="D168" s="454"/>
      <c r="E168" s="653"/>
      <c r="F168" s="627"/>
    </row>
    <row r="169" spans="1:6" s="457" customFormat="1">
      <c r="A169" s="454"/>
      <c r="B169" s="473"/>
      <c r="C169" s="445"/>
      <c r="D169" s="454"/>
      <c r="E169" s="653"/>
      <c r="F169" s="627"/>
    </row>
    <row r="170" spans="1:6" s="457" customFormat="1">
      <c r="A170" s="454"/>
      <c r="B170" s="473"/>
      <c r="C170" s="445"/>
      <c r="D170" s="454"/>
      <c r="E170" s="653"/>
      <c r="F170" s="627"/>
    </row>
    <row r="171" spans="1:6" s="457" customFormat="1">
      <c r="A171" s="454"/>
      <c r="B171" s="473"/>
      <c r="C171" s="445"/>
      <c r="D171" s="454"/>
      <c r="E171" s="653"/>
      <c r="F171" s="627"/>
    </row>
    <row r="172" spans="1:6" s="457" customFormat="1">
      <c r="A172" s="454"/>
      <c r="B172" s="473"/>
      <c r="C172" s="445"/>
      <c r="D172" s="454"/>
      <c r="E172" s="653"/>
      <c r="F172" s="627"/>
    </row>
    <row r="173" spans="1:6" s="457" customFormat="1">
      <c r="A173" s="454"/>
      <c r="B173" s="473"/>
      <c r="C173" s="445"/>
      <c r="D173" s="454"/>
      <c r="E173" s="653"/>
      <c r="F173" s="627"/>
    </row>
    <row r="174" spans="1:6" s="457" customFormat="1">
      <c r="A174" s="454"/>
      <c r="B174" s="473"/>
      <c r="C174" s="445"/>
      <c r="D174" s="454"/>
      <c r="E174" s="653"/>
      <c r="F174" s="627"/>
    </row>
    <row r="175" spans="1:6" s="457" customFormat="1">
      <c r="A175" s="454"/>
      <c r="B175" s="473"/>
      <c r="C175" s="445"/>
      <c r="D175" s="454"/>
      <c r="E175" s="653"/>
      <c r="F175" s="627"/>
    </row>
    <row r="176" spans="1:6" s="457" customFormat="1">
      <c r="A176" s="454"/>
      <c r="B176" s="473"/>
      <c r="C176" s="445"/>
      <c r="D176" s="454"/>
      <c r="E176" s="653"/>
      <c r="F176" s="627"/>
    </row>
    <row r="177" spans="1:6" s="457" customFormat="1">
      <c r="A177" s="454"/>
      <c r="B177" s="473"/>
      <c r="C177" s="445"/>
      <c r="D177" s="454"/>
      <c r="E177" s="653"/>
      <c r="F177" s="627"/>
    </row>
    <row r="178" spans="1:6" s="457" customFormat="1">
      <c r="A178" s="454"/>
      <c r="B178" s="473"/>
      <c r="C178" s="445"/>
      <c r="D178" s="454"/>
      <c r="E178" s="653"/>
      <c r="F178" s="627"/>
    </row>
    <row r="179" spans="1:6" s="457" customFormat="1">
      <c r="A179" s="454"/>
      <c r="B179" s="473"/>
      <c r="C179" s="445"/>
      <c r="D179" s="454"/>
      <c r="E179" s="653"/>
      <c r="F179" s="627"/>
    </row>
    <row r="180" spans="1:6" s="457" customFormat="1">
      <c r="A180" s="454"/>
      <c r="B180" s="473"/>
      <c r="C180" s="445"/>
      <c r="D180" s="454"/>
      <c r="E180" s="653"/>
      <c r="F180" s="627"/>
    </row>
    <row r="181" spans="1:6" s="457" customFormat="1">
      <c r="A181" s="454"/>
      <c r="B181" s="473"/>
      <c r="C181" s="445"/>
      <c r="D181" s="454"/>
      <c r="E181" s="653"/>
      <c r="F181" s="627"/>
    </row>
    <row r="182" spans="1:6" s="457" customFormat="1">
      <c r="A182" s="454"/>
      <c r="B182" s="473"/>
      <c r="C182" s="445"/>
      <c r="D182" s="454"/>
      <c r="E182" s="653"/>
      <c r="F182" s="627"/>
    </row>
    <row r="183" spans="1:6" s="457" customFormat="1">
      <c r="A183" s="454"/>
      <c r="B183" s="473"/>
      <c r="C183" s="445"/>
      <c r="D183" s="454"/>
      <c r="E183" s="653"/>
      <c r="F183" s="627"/>
    </row>
    <row r="184" spans="1:6" s="457" customFormat="1">
      <c r="A184" s="454"/>
      <c r="B184" s="473"/>
      <c r="C184" s="445"/>
      <c r="D184" s="454"/>
      <c r="E184" s="653"/>
      <c r="F184" s="627"/>
    </row>
    <row r="185" spans="1:6" s="457" customFormat="1">
      <c r="A185" s="454"/>
      <c r="B185" s="473"/>
      <c r="C185" s="445"/>
      <c r="D185" s="454"/>
      <c r="E185" s="653"/>
      <c r="F185" s="627"/>
    </row>
    <row r="186" spans="1:6" s="457" customFormat="1">
      <c r="A186" s="454"/>
      <c r="B186" s="473"/>
      <c r="C186" s="445"/>
      <c r="D186" s="454"/>
      <c r="E186" s="653"/>
      <c r="F186" s="627"/>
    </row>
    <row r="187" spans="1:6" s="457" customFormat="1">
      <c r="A187" s="454"/>
      <c r="B187" s="473"/>
      <c r="C187" s="445"/>
      <c r="D187" s="454"/>
      <c r="E187" s="653"/>
      <c r="F187" s="627"/>
    </row>
    <row r="188" spans="1:6" s="457" customFormat="1">
      <c r="A188" s="445"/>
      <c r="B188" s="654"/>
      <c r="C188" s="445"/>
      <c r="D188" s="454"/>
      <c r="E188" s="653"/>
      <c r="F188" s="627"/>
    </row>
    <row r="189" spans="1:6" s="457" customFormat="1">
      <c r="A189" s="445"/>
      <c r="B189" s="654"/>
      <c r="C189" s="445"/>
      <c r="D189" s="454"/>
      <c r="E189" s="653"/>
      <c r="F189" s="627"/>
    </row>
    <row r="190" spans="1:6" s="457" customFormat="1">
      <c r="A190" s="445"/>
      <c r="B190" s="654"/>
      <c r="C190" s="445"/>
      <c r="D190" s="454"/>
      <c r="E190" s="653"/>
      <c r="F190" s="627"/>
    </row>
    <row r="191" spans="1:6" s="457" customFormat="1">
      <c r="A191" s="445"/>
      <c r="B191" s="654"/>
      <c r="C191" s="445"/>
      <c r="D191" s="454"/>
      <c r="E191" s="653"/>
      <c r="F191" s="627"/>
    </row>
    <row r="192" spans="1:6" s="457" customFormat="1">
      <c r="A192" s="445"/>
      <c r="B192" s="654"/>
      <c r="C192" s="445"/>
      <c r="D192" s="454"/>
      <c r="E192" s="653"/>
      <c r="F192" s="627"/>
    </row>
    <row r="193" spans="1:6" s="457" customFormat="1">
      <c r="A193" s="445"/>
      <c r="B193" s="654"/>
      <c r="C193" s="445"/>
      <c r="D193" s="454"/>
      <c r="E193" s="653"/>
      <c r="F193" s="627"/>
    </row>
    <row r="194" spans="1:6" s="457" customFormat="1">
      <c r="A194" s="445"/>
      <c r="B194" s="654"/>
      <c r="C194" s="445"/>
      <c r="D194" s="454"/>
      <c r="E194" s="653"/>
      <c r="F194" s="627"/>
    </row>
    <row r="195" spans="1:6" s="457" customFormat="1">
      <c r="A195" s="445"/>
      <c r="B195" s="654"/>
      <c r="C195" s="445"/>
      <c r="D195" s="454"/>
      <c r="E195" s="653"/>
      <c r="F195" s="627"/>
    </row>
    <row r="196" spans="1:6" s="457" customFormat="1">
      <c r="A196" s="445"/>
      <c r="B196" s="654"/>
      <c r="C196" s="445"/>
      <c r="D196" s="454"/>
      <c r="E196" s="653"/>
      <c r="F196" s="627"/>
    </row>
    <row r="197" spans="1:6" s="457" customFormat="1">
      <c r="A197" s="445"/>
      <c r="B197" s="654"/>
      <c r="C197" s="445"/>
      <c r="D197" s="454"/>
      <c r="E197" s="653"/>
      <c r="F197" s="627"/>
    </row>
    <row r="198" spans="1:6" s="457" customFormat="1">
      <c r="A198" s="445"/>
      <c r="B198" s="654"/>
      <c r="C198" s="445"/>
      <c r="D198" s="454"/>
      <c r="E198" s="653"/>
      <c r="F198" s="627"/>
    </row>
    <row r="199" spans="1:6" s="457" customFormat="1">
      <c r="A199" s="445"/>
      <c r="B199" s="654"/>
      <c r="C199" s="445"/>
      <c r="D199" s="454"/>
      <c r="E199" s="653"/>
      <c r="F199" s="627"/>
    </row>
    <row r="200" spans="1:6" s="457" customFormat="1">
      <c r="A200" s="445"/>
      <c r="B200" s="654"/>
      <c r="C200" s="445"/>
      <c r="D200" s="454"/>
      <c r="E200" s="653"/>
      <c r="F200" s="627"/>
    </row>
    <row r="201" spans="1:6" s="457" customFormat="1">
      <c r="A201" s="445"/>
      <c r="B201" s="654"/>
      <c r="C201" s="445"/>
      <c r="D201" s="454"/>
      <c r="E201" s="653"/>
      <c r="F201" s="627"/>
    </row>
    <row r="202" spans="1:6" s="457" customFormat="1">
      <c r="A202" s="445"/>
      <c r="B202" s="654"/>
      <c r="C202" s="445"/>
      <c r="D202" s="454"/>
      <c r="E202" s="653"/>
      <c r="F202" s="627"/>
    </row>
    <row r="203" spans="1:6" s="457" customFormat="1">
      <c r="A203" s="445"/>
      <c r="B203" s="654"/>
      <c r="C203" s="445"/>
      <c r="D203" s="454"/>
      <c r="E203" s="653"/>
      <c r="F203" s="627"/>
    </row>
    <row r="204" spans="1:6" s="457" customFormat="1">
      <c r="A204" s="445"/>
      <c r="B204" s="654"/>
      <c r="C204" s="445"/>
      <c r="D204" s="454"/>
      <c r="E204" s="653"/>
      <c r="F204" s="627"/>
    </row>
    <row r="205" spans="1:6" s="457" customFormat="1">
      <c r="A205" s="445"/>
      <c r="B205" s="654"/>
      <c r="C205" s="445"/>
      <c r="D205" s="454"/>
      <c r="E205" s="653"/>
      <c r="F205" s="627"/>
    </row>
    <row r="206" spans="1:6" s="457" customFormat="1">
      <c r="A206" s="445"/>
      <c r="B206" s="654"/>
      <c r="C206" s="445"/>
      <c r="D206" s="454"/>
      <c r="E206" s="653"/>
      <c r="F206" s="627"/>
    </row>
    <row r="207" spans="1:6" s="457" customFormat="1">
      <c r="A207" s="445"/>
      <c r="B207" s="654"/>
      <c r="C207" s="445"/>
      <c r="D207" s="454"/>
      <c r="E207" s="653"/>
      <c r="F207" s="627"/>
    </row>
    <row r="208" spans="1:6" s="457" customFormat="1">
      <c r="A208" s="445"/>
      <c r="B208" s="654"/>
      <c r="C208" s="445"/>
      <c r="D208" s="454"/>
      <c r="E208" s="653"/>
      <c r="F208" s="627"/>
    </row>
    <row r="209" spans="1:6" s="457" customFormat="1">
      <c r="A209" s="445"/>
      <c r="B209" s="654"/>
      <c r="C209" s="445"/>
      <c r="D209" s="454"/>
      <c r="E209" s="653"/>
      <c r="F209" s="627"/>
    </row>
    <row r="210" spans="1:6" s="457" customFormat="1">
      <c r="A210" s="445"/>
      <c r="B210" s="654"/>
      <c r="C210" s="445"/>
      <c r="D210" s="454"/>
      <c r="E210" s="653"/>
      <c r="F210" s="627"/>
    </row>
    <row r="211" spans="1:6" s="457" customFormat="1">
      <c r="A211" s="445"/>
      <c r="B211" s="654"/>
      <c r="C211" s="445"/>
      <c r="D211" s="454"/>
      <c r="E211" s="653"/>
      <c r="F211" s="627"/>
    </row>
    <row r="212" spans="1:6" s="457" customFormat="1">
      <c r="A212" s="445"/>
      <c r="B212" s="654"/>
      <c r="C212" s="445"/>
      <c r="D212" s="454"/>
      <c r="E212" s="653"/>
      <c r="F212" s="627"/>
    </row>
    <row r="213" spans="1:6" s="457" customFormat="1">
      <c r="A213" s="445"/>
      <c r="B213" s="654"/>
      <c r="C213" s="445"/>
      <c r="D213" s="454"/>
      <c r="E213" s="653"/>
      <c r="F213" s="627"/>
    </row>
    <row r="214" spans="1:6" s="457" customFormat="1">
      <c r="A214" s="445"/>
      <c r="B214" s="654"/>
      <c r="C214" s="445"/>
      <c r="D214" s="454"/>
      <c r="E214" s="653"/>
      <c r="F214" s="627"/>
    </row>
    <row r="215" spans="1:6" s="457" customFormat="1">
      <c r="A215" s="445"/>
      <c r="B215" s="654"/>
      <c r="C215" s="445"/>
      <c r="D215" s="454"/>
      <c r="E215" s="653"/>
      <c r="F215" s="627"/>
    </row>
    <row r="216" spans="1:6" s="457" customFormat="1">
      <c r="A216" s="445"/>
      <c r="B216" s="654"/>
      <c r="C216" s="445"/>
      <c r="D216" s="454"/>
      <c r="E216" s="653"/>
      <c r="F216" s="627"/>
    </row>
    <row r="217" spans="1:6" s="457" customFormat="1">
      <c r="A217" s="445"/>
      <c r="B217" s="654"/>
      <c r="C217" s="445"/>
      <c r="D217" s="454"/>
      <c r="E217" s="653"/>
      <c r="F217" s="627"/>
    </row>
    <row r="218" spans="1:6" s="457" customFormat="1">
      <c r="A218" s="445"/>
      <c r="B218" s="654"/>
      <c r="C218" s="445"/>
      <c r="D218" s="454"/>
      <c r="E218" s="653"/>
      <c r="F218" s="627"/>
    </row>
    <row r="219" spans="1:6" s="457" customFormat="1">
      <c r="A219" s="445"/>
      <c r="B219" s="654"/>
      <c r="C219" s="445"/>
      <c r="D219" s="454"/>
      <c r="E219" s="653"/>
      <c r="F219" s="627"/>
    </row>
    <row r="220" spans="1:6" s="457" customFormat="1">
      <c r="A220" s="445"/>
      <c r="B220" s="654"/>
      <c r="C220" s="445"/>
      <c r="D220" s="454"/>
      <c r="E220" s="653"/>
      <c r="F220" s="627"/>
    </row>
    <row r="221" spans="1:6" s="457" customFormat="1">
      <c r="A221" s="445"/>
      <c r="B221" s="654"/>
      <c r="C221" s="445"/>
      <c r="D221" s="454"/>
      <c r="E221" s="653"/>
      <c r="F221" s="627"/>
    </row>
    <row r="222" spans="1:6" s="457" customFormat="1">
      <c r="A222" s="445"/>
      <c r="B222" s="654"/>
      <c r="C222" s="445"/>
      <c r="D222" s="454"/>
      <c r="E222" s="653"/>
      <c r="F222" s="627"/>
    </row>
    <row r="223" spans="1:6" s="457" customFormat="1">
      <c r="A223" s="445"/>
      <c r="B223" s="654"/>
      <c r="C223" s="445"/>
      <c r="D223" s="454"/>
      <c r="E223" s="653"/>
      <c r="F223" s="627"/>
    </row>
    <row r="224" spans="1:6" s="457" customFormat="1">
      <c r="A224" s="445"/>
      <c r="B224" s="654"/>
      <c r="C224" s="445"/>
      <c r="D224" s="454"/>
      <c r="E224" s="653"/>
      <c r="F224" s="627"/>
    </row>
    <row r="225" spans="1:6" s="457" customFormat="1">
      <c r="A225" s="445"/>
      <c r="B225" s="654"/>
      <c r="C225" s="445"/>
      <c r="D225" s="454"/>
      <c r="E225" s="653"/>
      <c r="F225" s="627"/>
    </row>
    <row r="226" spans="1:6" s="457" customFormat="1">
      <c r="A226" s="445"/>
      <c r="B226" s="654"/>
      <c r="C226" s="445"/>
      <c r="D226" s="454"/>
      <c r="E226" s="653"/>
      <c r="F226" s="627"/>
    </row>
  </sheetData>
  <sheetProtection algorithmName="SHA-512" hashValue="HTub/rYoaIy9S8Il2wNmzpVTfmSWzRQAD3/7RE0ujP9xpk/EMb9tbJmS2Dm/me3zEfm7EhaTxJR7BwjBeowyuw==" saltValue="i6W3TBpc1ls2pUTgEnKFQw==" spinCount="100000" sheet="1" objects="1" scenarios="1"/>
  <mergeCells count="4">
    <mergeCell ref="A3:G3"/>
    <mergeCell ref="A4:G4"/>
    <mergeCell ref="A5:G5"/>
    <mergeCell ref="A6:G6"/>
  </mergeCells>
  <pageMargins left="0.78740157480314965" right="0.19685039370078741" top="0.78740157480314965" bottom="1.1417322834645669" header="0" footer="0"/>
  <pageSetup paperSize="9" orientation="portrait" horizontalDpi="300" verticalDpi="300"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25</vt:i4>
      </vt:variant>
      <vt:variant>
        <vt:lpstr>Imenovani obsegi</vt:lpstr>
      </vt:variant>
      <vt:variant>
        <vt:i4>27</vt:i4>
      </vt:variant>
    </vt:vector>
  </HeadingPairs>
  <TitlesOfParts>
    <vt:vector size="52" baseType="lpstr">
      <vt:lpstr>Rekapitulacija</vt:lpstr>
      <vt:lpstr>Monitoring_Splošno</vt:lpstr>
      <vt:lpstr>Regionalna cesta</vt:lpstr>
      <vt:lpstr>Kolesarske površine</vt:lpstr>
      <vt:lpstr>Avtobusna postajališča</vt:lpstr>
      <vt:lpstr>Javna razsvetljava_DRSI</vt:lpstr>
      <vt:lpstr>Javna razsvetljava_APACE</vt:lpstr>
      <vt:lpstr>Ured_gradb_varstvo</vt:lpstr>
      <vt:lpstr>Vodenje in zav_prometa</vt:lpstr>
      <vt:lpstr>1 Gubčeva-Lackova</vt:lpstr>
      <vt:lpstr>SPP</vt:lpstr>
      <vt:lpstr>0_2_KOP_LIN_C_Pododsek 3</vt:lpstr>
      <vt:lpstr>0_2_KOP_LIN_C_Pododsek 5</vt:lpstr>
      <vt:lpstr>0_2_KOP_LIN_C_Pododsek 6</vt:lpstr>
      <vt:lpstr>0_2_KOP_LIN_P_Pododsek 1</vt:lpstr>
      <vt:lpstr>0_2_KOP_LIN_P_Pododsek 3</vt:lpstr>
      <vt:lpstr>0_2_KOP_LIN_P_Pododsek 5</vt:lpstr>
      <vt:lpstr>0_2_KOP_LIN_P_Pododsek 6</vt:lpstr>
      <vt:lpstr>0_2_KOP_BNG_rekapitulacija</vt:lpstr>
      <vt:lpstr>0_2_KOP_BNG_C</vt:lpstr>
      <vt:lpstr>3_1_CRA_BNG</vt:lpstr>
      <vt:lpstr>2_1_BRV</vt:lpstr>
      <vt:lpstr>3_1_CRA_LIN</vt:lpstr>
      <vt:lpstr>JR prehod GR</vt:lpstr>
      <vt:lpstr>Semaforizacija</vt:lpstr>
      <vt:lpstr>'1 Gubčeva-Lackova'!_Toc103136968</vt:lpstr>
      <vt:lpstr>'1 Gubčeva-Lackova'!_Toc103136969</vt:lpstr>
      <vt:lpstr>BPCENE</vt:lpstr>
      <vt:lpstr>'0_2_KOP_BNG_rekapitulacija'!Področje_tiskanja</vt:lpstr>
      <vt:lpstr>'0_2_KOP_LIN_C_Pododsek 3'!Področje_tiskanja</vt:lpstr>
      <vt:lpstr>'0_2_KOP_LIN_C_Pododsek 5'!Področje_tiskanja</vt:lpstr>
      <vt:lpstr>'0_2_KOP_LIN_C_Pododsek 6'!Področje_tiskanja</vt:lpstr>
      <vt:lpstr>'0_2_KOP_LIN_P_Pododsek 1'!Področje_tiskanja</vt:lpstr>
      <vt:lpstr>'0_2_KOP_LIN_P_Pododsek 3'!Področje_tiskanja</vt:lpstr>
      <vt:lpstr>'0_2_KOP_LIN_P_Pododsek 5'!Področje_tiskanja</vt:lpstr>
      <vt:lpstr>'0_2_KOP_LIN_P_Pododsek 6'!Področje_tiskanja</vt:lpstr>
      <vt:lpstr>'1 Gubčeva-Lackova'!Področje_tiskanja</vt:lpstr>
      <vt:lpstr>'2_1_BRV'!Področje_tiskanja</vt:lpstr>
      <vt:lpstr>'3_1_CRA_LIN'!Področje_tiskanja</vt:lpstr>
      <vt:lpstr>'Javna razsvetljava_DRSI'!Področje_tiskanja</vt:lpstr>
      <vt:lpstr>Monitoring_Splošno!Področje_tiskanja</vt:lpstr>
      <vt:lpstr>'Regionalna cesta'!Področje_tiskanja</vt:lpstr>
      <vt:lpstr>'0_2_KOP_LIN_C_Pododsek 3'!Tiskanje_naslovov</vt:lpstr>
      <vt:lpstr>'0_2_KOP_LIN_C_Pododsek 5'!Tiskanje_naslovov</vt:lpstr>
      <vt:lpstr>'0_2_KOP_LIN_C_Pododsek 6'!Tiskanje_naslovov</vt:lpstr>
      <vt:lpstr>'0_2_KOP_LIN_P_Pododsek 1'!Tiskanje_naslovov</vt:lpstr>
      <vt:lpstr>'0_2_KOP_LIN_P_Pododsek 3'!Tiskanje_naslovov</vt:lpstr>
      <vt:lpstr>'0_2_KOP_LIN_P_Pododsek 5'!Tiskanje_naslovov</vt:lpstr>
      <vt:lpstr>'0_2_KOP_LIN_P_Pododsek 6'!Tiskanje_naslovov</vt:lpstr>
      <vt:lpstr>'2_1_BRV'!Tiskanje_naslovov</vt:lpstr>
      <vt:lpstr>'3_1_CRA_BNG'!Tiskanje_naslovov</vt:lpstr>
      <vt:lpstr>'3_1_CRA_LIN'!Tiskanje_naslovov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Anzel</dc:creator>
  <cp:lastModifiedBy>Uporabnik</cp:lastModifiedBy>
  <cp:lastPrinted>2021-04-13T08:25:31Z</cp:lastPrinted>
  <dcterms:created xsi:type="dcterms:W3CDTF">2008-01-31T13:11:25Z</dcterms:created>
  <dcterms:modified xsi:type="dcterms:W3CDTF">2021-11-10T19:29:21Z</dcterms:modified>
</cp:coreProperties>
</file>